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стр.1" sheetId="1" r:id="rId1"/>
    <sheet name="стр,2" sheetId="7" r:id="rId2"/>
    <sheet name="стр.3_4" sheetId="8" r:id="rId3"/>
    <sheet name="_params" sheetId="4" state="hidden" r:id="rId4"/>
  </sheets>
  <definedNames>
    <definedName name="APPT" localSheetId="1">'стр,2'!$A$21</definedName>
    <definedName name="APPT" localSheetId="0">стр.1!#REF!</definedName>
    <definedName name="FILE_NAME" localSheetId="0">стр.1!$L$14</definedName>
    <definedName name="FIO" localSheetId="1">'стр,2'!$E$21</definedName>
    <definedName name="FIO" localSheetId="0">стр.1!#REF!</definedName>
    <definedName name="FORM_CODE" localSheetId="0">стр.1!$L$7</definedName>
    <definedName name="LAST_CELL" localSheetId="1">'стр,2'!$L$146</definedName>
    <definedName name="LAST_CELL" localSheetId="0">стр.1!#REF!</definedName>
    <definedName name="PARAMS" localSheetId="0">стр.1!$L$13</definedName>
    <definedName name="PERIOD" localSheetId="0">стр.1!$L$8</definedName>
    <definedName name="RANGE_NAMES" localSheetId="0">стр.1!$L$12</definedName>
    <definedName name="RBEGIN_1" localSheetId="1">'стр,2'!$A$13</definedName>
    <definedName name="RBEGIN_1" localSheetId="0">стр.1!$A$22</definedName>
    <definedName name="REG_DATE" localSheetId="0">стр.1!$L$6</definedName>
    <definedName name="REND_1" localSheetId="1">'стр,2'!$A$147</definedName>
    <definedName name="REND_1" localSheetId="0">стр.1!$A$35</definedName>
    <definedName name="SIGN" localSheetId="1">'стр,2'!$A$20:$F$22</definedName>
    <definedName name="SIGN" localSheetId="0">стр.1!#REF!</definedName>
    <definedName name="SRC_CODE" localSheetId="0">стр.1!$L$10</definedName>
    <definedName name="SRC_KIND" localSheetId="0">стр.1!$L$9</definedName>
    <definedName name="VB_CODE" localSheetId="0">стр.1!$L$11</definedName>
    <definedName name="_xlnm.Print_Area" localSheetId="2">стр.3_4!$A$1:$FJ$51</definedName>
  </definedNames>
  <calcPr calcId="124519"/>
</workbook>
</file>

<file path=xl/calcChain.xml><?xml version="1.0" encoding="utf-8"?>
<calcChain xmlns="http://schemas.openxmlformats.org/spreadsheetml/2006/main">
  <c r="EE26" i="8"/>
  <c r="CF32"/>
  <c r="K16" i="7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I22" i="1"/>
  <c r="F22"/>
  <c r="E22"/>
  <c r="BL22" i="8" l="1"/>
  <c r="F136" i="7"/>
  <c r="G121"/>
  <c r="G120"/>
  <c r="E120"/>
  <c r="E121"/>
  <c r="E119" s="1"/>
  <c r="E118" s="1"/>
  <c r="J135"/>
  <c r="G25"/>
  <c r="G23"/>
  <c r="G26"/>
  <c r="E26"/>
  <c r="J29"/>
  <c r="F29"/>
  <c r="L29" s="1"/>
  <c r="G33"/>
  <c r="E33"/>
  <c r="G17"/>
  <c r="G16" s="1"/>
  <c r="E17"/>
  <c r="E16" s="1"/>
  <c r="E23"/>
  <c r="G24"/>
  <c r="G22" s="1"/>
  <c r="G21" s="1"/>
  <c r="H24"/>
  <c r="I24"/>
  <c r="E24"/>
  <c r="E22" s="1"/>
  <c r="E21" s="1"/>
  <c r="H25"/>
  <c r="I25"/>
  <c r="E25"/>
  <c r="J27"/>
  <c r="F27"/>
  <c r="F26" s="1"/>
  <c r="F128"/>
  <c r="F129"/>
  <c r="F130"/>
  <c r="J127"/>
  <c r="J128"/>
  <c r="J129"/>
  <c r="L129" s="1"/>
  <c r="J130"/>
  <c r="F127"/>
  <c r="F146"/>
  <c r="F145"/>
  <c r="F144"/>
  <c r="F143"/>
  <c r="F140"/>
  <c r="F141"/>
  <c r="F142"/>
  <c r="F131"/>
  <c r="F133"/>
  <c r="F134"/>
  <c r="F122"/>
  <c r="F123"/>
  <c r="F110"/>
  <c r="F111"/>
  <c r="F112"/>
  <c r="F113"/>
  <c r="F114"/>
  <c r="F115"/>
  <c r="F116"/>
  <c r="F104"/>
  <c r="F106"/>
  <c r="F105"/>
  <c r="F101"/>
  <c r="F100"/>
  <c r="F103"/>
  <c r="F102"/>
  <c r="F84"/>
  <c r="F85"/>
  <c r="F86"/>
  <c r="F97"/>
  <c r="F98"/>
  <c r="F92"/>
  <c r="F93"/>
  <c r="F94"/>
  <c r="F88"/>
  <c r="J88"/>
  <c r="F89"/>
  <c r="J89"/>
  <c r="F90"/>
  <c r="J90"/>
  <c r="F72"/>
  <c r="F73"/>
  <c r="F74"/>
  <c r="F80"/>
  <c r="J80"/>
  <c r="F81"/>
  <c r="J81"/>
  <c r="F82"/>
  <c r="J82"/>
  <c r="F76"/>
  <c r="F77"/>
  <c r="F78"/>
  <c r="J70"/>
  <c r="F70"/>
  <c r="J69"/>
  <c r="F69"/>
  <c r="J68"/>
  <c r="F68"/>
  <c r="J67"/>
  <c r="F67"/>
  <c r="J66"/>
  <c r="F66"/>
  <c r="J65"/>
  <c r="F65"/>
  <c r="J64"/>
  <c r="F64"/>
  <c r="J63"/>
  <c r="F63"/>
  <c r="F61"/>
  <c r="J61"/>
  <c r="F62"/>
  <c r="J62"/>
  <c r="F57"/>
  <c r="J57"/>
  <c r="F50"/>
  <c r="F51"/>
  <c r="L46"/>
  <c r="L47"/>
  <c r="L45"/>
  <c r="J48"/>
  <c r="J139"/>
  <c r="F46"/>
  <c r="F45"/>
  <c r="F41"/>
  <c r="J43"/>
  <c r="F43"/>
  <c r="F18"/>
  <c r="F19"/>
  <c r="F20"/>
  <c r="F28"/>
  <c r="F30"/>
  <c r="F31"/>
  <c r="F32"/>
  <c r="F34"/>
  <c r="F33" s="1"/>
  <c r="F35"/>
  <c r="F36"/>
  <c r="F37"/>
  <c r="F38"/>
  <c r="F39"/>
  <c r="F23" s="1"/>
  <c r="F22" s="1"/>
  <c r="F21" s="1"/>
  <c r="F40"/>
  <c r="F24" s="1"/>
  <c r="F42"/>
  <c r="F44"/>
  <c r="F47"/>
  <c r="F48"/>
  <c r="F49"/>
  <c r="F52"/>
  <c r="F53"/>
  <c r="F54"/>
  <c r="F55"/>
  <c r="F56"/>
  <c r="F58"/>
  <c r="F59"/>
  <c r="F60"/>
  <c r="F71"/>
  <c r="F75"/>
  <c r="F79"/>
  <c r="F83"/>
  <c r="F87"/>
  <c r="F91"/>
  <c r="F95"/>
  <c r="F96"/>
  <c r="F99"/>
  <c r="F107"/>
  <c r="F108"/>
  <c r="F109"/>
  <c r="F124"/>
  <c r="F125"/>
  <c r="F120" s="1"/>
  <c r="F126"/>
  <c r="F121" s="1"/>
  <c r="F132"/>
  <c r="F135"/>
  <c r="L135" s="1"/>
  <c r="F137"/>
  <c r="F138"/>
  <c r="F139"/>
  <c r="I31" i="1"/>
  <c r="J31" s="1"/>
  <c r="I32"/>
  <c r="J32"/>
  <c r="BL24" i="8"/>
  <c r="J23" i="1"/>
  <c r="G15" i="7" l="1"/>
  <c r="E117"/>
  <c r="G119"/>
  <c r="G118" s="1"/>
  <c r="G117" s="1"/>
  <c r="G13" s="1"/>
  <c r="G147" s="1"/>
  <c r="J147" s="1"/>
  <c r="F17"/>
  <c r="F16" s="1"/>
  <c r="E15"/>
  <c r="F119"/>
  <c r="F118" s="1"/>
  <c r="F117" s="1"/>
  <c r="L127"/>
  <c r="F25"/>
  <c r="F15" s="1"/>
  <c r="F13" s="1"/>
  <c r="L27"/>
  <c r="J26"/>
  <c r="J25" s="1"/>
  <c r="K15"/>
  <c r="L128"/>
  <c r="L130"/>
  <c r="L43"/>
  <c r="E13" l="1"/>
  <c r="K13"/>
  <c r="CF26" i="8" l="1"/>
  <c r="CF6" s="1"/>
  <c r="EE32" l="1"/>
  <c r="EE33"/>
  <c r="EE35" l="1"/>
  <c r="BL6" l="1"/>
  <c r="EE6"/>
  <c r="J146" i="7" l="1"/>
  <c r="L146" s="1"/>
  <c r="J145"/>
  <c r="L145" s="1"/>
  <c r="J144"/>
  <c r="L144" s="1"/>
  <c r="J143"/>
  <c r="L143" s="1"/>
  <c r="J142"/>
  <c r="L142" s="1"/>
  <c r="J141"/>
  <c r="L141" s="1"/>
  <c r="J140"/>
  <c r="L140" s="1"/>
  <c r="L139"/>
  <c r="J138"/>
  <c r="L138" s="1"/>
  <c r="J137"/>
  <c r="L137" s="1"/>
  <c r="J136"/>
  <c r="L136" s="1"/>
  <c r="J134"/>
  <c r="L134" s="1"/>
  <c r="J133"/>
  <c r="L133" s="1"/>
  <c r="J132"/>
  <c r="L132" s="1"/>
  <c r="J131"/>
  <c r="L131" s="1"/>
  <c r="J126"/>
  <c r="L126" s="1"/>
  <c r="J125"/>
  <c r="L125" s="1"/>
  <c r="J124"/>
  <c r="L124" s="1"/>
  <c r="J123"/>
  <c r="L123" s="1"/>
  <c r="J122"/>
  <c r="L122" s="1"/>
  <c r="J121"/>
  <c r="L121" s="1"/>
  <c r="J120"/>
  <c r="L120" s="1"/>
  <c r="J119"/>
  <c r="L119" s="1"/>
  <c r="J118"/>
  <c r="J116"/>
  <c r="L116" s="1"/>
  <c r="J115"/>
  <c r="L115" s="1"/>
  <c r="J114"/>
  <c r="L114" s="1"/>
  <c r="J113"/>
  <c r="L113" s="1"/>
  <c r="J112"/>
  <c r="L112" s="1"/>
  <c r="J111"/>
  <c r="L111" s="1"/>
  <c r="J110"/>
  <c r="L110" s="1"/>
  <c r="J109"/>
  <c r="L109" s="1"/>
  <c r="J108"/>
  <c r="L108" s="1"/>
  <c r="J107"/>
  <c r="L107" s="1"/>
  <c r="J106"/>
  <c r="L106" s="1"/>
  <c r="J105"/>
  <c r="L105" s="1"/>
  <c r="J104"/>
  <c r="L104" s="1"/>
  <c r="J103"/>
  <c r="L103" s="1"/>
  <c r="J102"/>
  <c r="L102" s="1"/>
  <c r="J101"/>
  <c r="L101" s="1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L91" s="1"/>
  <c r="L90"/>
  <c r="L89"/>
  <c r="L88"/>
  <c r="J87"/>
  <c r="L87" s="1"/>
  <c r="J86"/>
  <c r="L86" s="1"/>
  <c r="J85"/>
  <c r="L85" s="1"/>
  <c r="J84"/>
  <c r="L84" s="1"/>
  <c r="J83"/>
  <c r="L83" s="1"/>
  <c r="L82"/>
  <c r="L81"/>
  <c r="L80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L70"/>
  <c r="L69"/>
  <c r="L68"/>
  <c r="L67"/>
  <c r="L66"/>
  <c r="L65"/>
  <c r="L64"/>
  <c r="L63"/>
  <c r="L62"/>
  <c r="L61"/>
  <c r="J60"/>
  <c r="L60" s="1"/>
  <c r="J59"/>
  <c r="L59" s="1"/>
  <c r="J58"/>
  <c r="L58" s="1"/>
  <c r="L57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L48"/>
  <c r="J44"/>
  <c r="L44" s="1"/>
  <c r="J42"/>
  <c r="L42" s="1"/>
  <c r="J41"/>
  <c r="L41" s="1"/>
  <c r="J40"/>
  <c r="J39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J28"/>
  <c r="L28" s="1"/>
  <c r="L26" s="1"/>
  <c r="L25" s="1"/>
  <c r="J21"/>
  <c r="L21" s="1"/>
  <c r="J20"/>
  <c r="L20" s="1"/>
  <c r="J19"/>
  <c r="L19" s="1"/>
  <c r="J18"/>
  <c r="L18" s="1"/>
  <c r="J17"/>
  <c r="L17" s="1"/>
  <c r="J16"/>
  <c r="L16" s="1"/>
  <c r="J15"/>
  <c r="L15" s="1"/>
  <c r="J13"/>
  <c r="L13" s="1"/>
  <c r="L118" l="1"/>
  <c r="L117" s="1"/>
  <c r="J117"/>
  <c r="L40"/>
  <c r="L24" s="1"/>
  <c r="J24"/>
  <c r="L39"/>
  <c r="L23" s="1"/>
  <c r="L22" s="1"/>
  <c r="J23"/>
  <c r="J22" s="1"/>
  <c r="I24" i="1"/>
  <c r="I25"/>
  <c r="J25" s="1"/>
  <c r="I26"/>
  <c r="J26" s="1"/>
  <c r="I27"/>
  <c r="J27" s="1"/>
  <c r="I28"/>
  <c r="I29"/>
  <c r="J29" s="1"/>
  <c r="I30"/>
  <c r="J30" s="1"/>
  <c r="I33"/>
  <c r="J33" s="1"/>
  <c r="I34"/>
  <c r="J34" s="1"/>
  <c r="I35"/>
  <c r="J35" s="1"/>
  <c r="J24" l="1"/>
</calcChain>
</file>

<file path=xl/sharedStrings.xml><?xml version="1.0" encoding="utf-8"?>
<sst xmlns="http://schemas.openxmlformats.org/spreadsheetml/2006/main" count="992" uniqueCount="343">
  <si>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</si>
  <si>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</si>
  <si>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</si>
  <si>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</si>
  <si>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</si>
  <si>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</si>
  <si>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</si>
  <si>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</si>
  <si>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01.01.2022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</si>
  <si>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</si>
  <si>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</si>
  <si>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</si>
  <si>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</si>
  <si>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</si>
  <si>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</si>
  <si>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</si>
  <si>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</si>
  <si>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Вербовологовского сельского поселения</t>
  </si>
  <si>
    <t>Периодичность: месячная, квартальная, годовая</t>
  </si>
  <si>
    <t>Единица измерения: руб.</t>
  </si>
  <si>
    <t>04226327</t>
  </si>
  <si>
    <t>951</t>
  </si>
  <si>
    <t>60613415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</si>
  <si>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</si>
  <si>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</si>
  <si>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</si>
  <si>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</si>
  <si>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</si>
  <si>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</si>
  <si>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</si>
  <si>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</si>
  <si>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</si>
  <si>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</si>
  <si>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</si>
  <si>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</si>
  <si>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</si>
  <si>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</si>
  <si>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</si>
  <si>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</si>
  <si>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</si>
  <si>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</si>
  <si>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</si>
  <si>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</si>
  <si>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</si>
  <si>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</si>
  <si>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</si>
  <si>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</si>
  <si>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</si>
  <si>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</si>
  <si>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</si>
  <si>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</si>
  <si>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</si>
  <si>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</si>
  <si>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</si>
  <si>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</si>
  <si>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</si>
  <si>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</si>
  <si>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</si>
  <si>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</si>
  <si>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</si>
  <si>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</si>
  <si>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</si>
  <si>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</si>
  <si>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</si>
  <si>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</si>
  <si>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</si>
  <si>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</si>
  <si>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</si>
  <si>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</si>
  <si>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</si>
  <si>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</si>
  <si>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</si>
  <si>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</si>
  <si>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</si>
  <si>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</si>
  <si>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</si>
  <si>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</si>
  <si>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</si>
  <si>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</si>
  <si>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</si>
  <si>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</si>
  <si>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</si>
  <si>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</si>
  <si>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</si>
  <si>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</si>
  <si>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</si>
  <si>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</si>
  <si>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</si>
  <si>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Закупка энергетических ресурсов</t>
  </si>
  <si>
    <t>000 0100 0000000000 247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</si>
  <si>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</si>
  <si>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</si>
  <si>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</si>
  <si>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</si>
  <si>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</si>
  <si>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</si>
  <si>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</si>
  <si>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</si>
  <si>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</si>
  <si>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</si>
  <si>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</si>
  <si>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</si>
  <si>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</si>
  <si>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</si>
  <si>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</si>
  <si>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</si>
  <si>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</si>
  <si>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</si>
  <si>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</si>
  <si>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</si>
  <si>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</si>
  <si>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</si>
  <si>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</si>
  <si>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</si>
  <si>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</si>
  <si>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</si>
  <si>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</si>
  <si>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</si>
  <si>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</si>
  <si>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</si>
  <si>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</si>
  <si>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</si>
  <si>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</si>
  <si>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</si>
  <si>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</si>
  <si>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</si>
  <si>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</si>
  <si>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</si>
  <si>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</si>
  <si>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</si>
  <si>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</si>
  <si>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</si>
  <si>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</si>
  <si>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</si>
  <si>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</si>
  <si>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</si>
  <si>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</si>
  <si>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</si>
  <si>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</si>
  <si>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</si>
  <si>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</si>
  <si>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</si>
  <si>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</si>
  <si>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</si>
  <si>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</si>
  <si>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</si>
  <si>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</si>
  <si>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</si>
  <si>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</si>
  <si>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</si>
  <si>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</si>
  <si>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</si>
  <si>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</si>
  <si>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</si>
  <si>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</si>
  <si>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</si>
  <si>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</si>
  <si>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</si>
  <si>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</si>
  <si>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</si>
  <si>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</si>
  <si>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</si>
  <si>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</si>
  <si>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</si>
  <si>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</si>
  <si>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</si>
  <si>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</si>
  <si>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</si>
  <si>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</si>
  <si>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</si>
  <si>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</si>
  <si>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</si>
  <si>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</si>
  <si>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</si>
  <si>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</si>
  <si>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</si>
  <si>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</si>
  <si>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</si>
  <si>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</si>
  <si>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</si>
  <si>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</si>
  <si>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</si>
  <si>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</si>
  <si>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</si>
  <si>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</si>
  <si>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</si>
  <si>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</si>
  <si>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</si>
  <si>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</si>
  <si>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</si>
  <si>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</si>
  <si>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</si>
  <si>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</si>
  <si>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</si>
  <si>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</si>
  <si>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</si>
  <si>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</si>
  <si>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</si>
  <si>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</si>
  <si>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</si>
  <si>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</si>
  <si>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</si>
  <si>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</si>
  <si>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</si>
  <si>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</si>
  <si>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</si>
  <si>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</si>
  <si>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</si>
  <si>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</si>
  <si>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</si>
  <si>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</si>
  <si>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</si>
  <si>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</si>
  <si>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</si>
  <si>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</si>
  <si>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</si>
  <si>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</si>
  <si>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</si>
  <si>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</si>
  <si>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</si>
  <si>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</si>
  <si>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</si>
  <si>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</si>
  <si>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</si>
  <si>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</si>
  <si>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</si>
  <si>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</si>
  <si>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</si>
  <si>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</si>
  <si>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</si>
  <si>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</si>
  <si>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</si>
  <si>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</si>
  <si>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</si>
  <si>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</si>
  <si>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</si>
  <si>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</si>
  <si>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</si>
  <si>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</si>
  <si>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</si>
  <si>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</si>
  <si>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</si>
  <si>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</si>
  <si>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</si>
  <si>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520</t>
  </si>
  <si>
    <t>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</si>
  <si>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</si>
  <si>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</si>
  <si>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</si>
  <si>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</si>
  <si>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</si>
  <si>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</si>
  <si>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</si>
  <si>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</si>
  <si>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</si>
  <si>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</si>
  <si>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</si>
  <si>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800</t>
  </si>
  <si>
    <t>810</t>
  </si>
  <si>
    <t>811</t>
  </si>
  <si>
    <t>уменьшение счетов расчетов (кредитовый остаток счета 130405000)</t>
  </si>
  <si>
    <t>812</t>
  </si>
  <si>
    <t>820</t>
  </si>
  <si>
    <t>821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</si>
  <si>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</si>
  <si>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</si>
  <si>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</si>
  <si>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</si>
  <si>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</si>
  <si>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</si>
  <si>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</si>
  <si>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</si>
  <si>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</si>
  <si>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</si>
  <si>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</si>
  <si>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</si>
  <si>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</si>
  <si>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</si>
  <si>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</si>
  <si>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</si>
  <si>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</si>
  <si>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</si>
  <si>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</si>
  <si>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</si>
  <si>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</si>
  <si>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Бюджет Вербовологовского сельского поселения Дубовского района</t>
  </si>
  <si>
    <t xml:space="preserve"> г.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</si>
  <si>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</si>
  <si>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</si>
  <si>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</si>
  <si>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</si>
  <si>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</si>
  <si>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</si>
  <si>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Руководитель</t>
  </si>
  <si>
    <t>х</t>
  </si>
  <si>
    <t>уменьшение остатков по внутренним 
расчетам</t>
  </si>
  <si>
    <t>увеличение остатков по внутренним 
расчетам</t>
  </si>
  <si>
    <t>Изменение остатков по внутренним расчетам
(стр. 821 + стр. 822)</t>
  </si>
  <si>
    <t>увеличение счетов расчетов (дебетовый остаток счета 121002000)</t>
  </si>
  <si>
    <t>изменение остатков по расчетам с органами, организующими исполнение бюджета
(стр. 811 + 812)</t>
  </si>
  <si>
    <t>некассовые
операции</t>
  </si>
  <si>
    <t>через
банковские
счета</t>
  </si>
  <si>
    <t>через 
финансовые 
органы</t>
  </si>
  <si>
    <t>Исполнено</t>
  </si>
  <si>
    <t>Код источника финансирования 
по бюджетной классификации</t>
  </si>
  <si>
    <t>Код стро-ки</t>
  </si>
  <si>
    <t>Наименование показателя</t>
  </si>
  <si>
    <t>Форма 0503127 с. 4</t>
  </si>
  <si>
    <t>Изменение остатков по расчетам
(стр. 810 + 820)</t>
  </si>
  <si>
    <t>источники внешнего финансирования бюджета</t>
  </si>
  <si>
    <t>источники внутреннего финансирования
бюджета</t>
  </si>
  <si>
    <t>Утвержденные бюджетные
назначения</t>
  </si>
  <si>
    <t>3. Источники финансирования дефицита бюджета</t>
  </si>
  <si>
    <t>Форма 0503127 с. 3</t>
  </si>
  <si>
    <t>У.А Домникова</t>
  </si>
  <si>
    <t>Е.А Ломакина</t>
  </si>
  <si>
    <t>24</t>
  </si>
  <si>
    <t>Е.В Счастливцева</t>
  </si>
  <si>
    <t>951 01050201100000600</t>
  </si>
  <si>
    <t>951 01050201100000500</t>
  </si>
  <si>
    <t>951 01050201100000000</t>
  </si>
  <si>
    <t>Инициативные платежи, зачисляемые в бюджеты сельских поселений</t>
  </si>
  <si>
    <t>951 11715030100000150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</si>
  <si>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</si>
  <si>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</si>
  <si>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951 20215002100000150</t>
  </si>
  <si>
    <t>Дотации бюджетам сельских поселений на поддержку мер по обеспечению сбалансированности бюджетов</t>
  </si>
  <si>
    <t>на 01.01.2024 г.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</si>
  <si>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</si>
  <si>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</si>
  <si>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Прочие субсидии бюджетам сельских поселений</t>
  </si>
  <si>
    <t>951 2029999100000150</t>
  </si>
  <si>
    <t>000 0104 0000000000 851</t>
  </si>
  <si>
    <t>Уплата налога на имущество организаций и земельного налога</t>
  </si>
  <si>
    <t>000 0804 0000000000 000</t>
  </si>
  <si>
    <t>000 0804 0000000000 200</t>
  </si>
  <si>
    <t>000 0804 0000000000 240</t>
  </si>
  <si>
    <t>000 0804 0000000000 244</t>
  </si>
  <si>
    <t>Другие вопросы в области культуры, кинематографии</t>
  </si>
  <si>
    <t>000 0100 0000000000 851</t>
  </si>
  <si>
    <t>(в ред. Приказов Минфина России от 26.10.2012 № 138н, от 19.12.2014 № 157н, в ред. от 20 августа 2019 г.)</t>
  </si>
  <si>
    <t>19</t>
  </si>
  <si>
    <t>февраля</t>
  </si>
</sst>
</file>

<file path=xl/styles.xml><?xml version="1.0" encoding="utf-8"?>
<styleSheet xmlns="http://schemas.openxmlformats.org/spreadsheetml/2006/main">
  <numFmts count="1">
    <numFmt numFmtId="164" formatCode="dd/mm/yyyy\ &quot;г.&quot;"/>
  </numFmts>
  <fonts count="8">
    <font>
      <sz val="10"/>
      <name val="Arial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3" fillId="0" borderId="1" xfId="0" applyFont="1" applyBorder="1" applyAlignment="1" applyProtection="1"/>
    <xf numFmtId="0" fontId="4" fillId="0" borderId="2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3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164" fontId="4" fillId="0" borderId="4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4" fillId="0" borderId="2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</xf>
    <xf numFmtId="49" fontId="3" fillId="0" borderId="30" xfId="0" applyNumberFormat="1" applyFont="1" applyBorder="1" applyAlignment="1" applyProtection="1">
      <alignment horizontal="left" vertical="center" wrapText="1"/>
    </xf>
    <xf numFmtId="49" fontId="3" fillId="0" borderId="30" xfId="0" applyNumberFormat="1" applyFont="1" applyBorder="1" applyAlignment="1" applyProtection="1">
      <alignment horizontal="center" vertical="center" wrapText="1"/>
    </xf>
    <xf numFmtId="4" fontId="3" fillId="0" borderId="30" xfId="0" applyNumberFormat="1" applyFont="1" applyBorder="1" applyAlignment="1" applyProtection="1">
      <alignment horizontal="right" vertical="center"/>
    </xf>
    <xf numFmtId="49" fontId="4" fillId="0" borderId="30" xfId="0" applyNumberFormat="1" applyFont="1" applyBorder="1" applyAlignment="1" applyProtection="1">
      <alignment horizontal="left" vertical="center" wrapText="1"/>
    </xf>
    <xf numFmtId="49" fontId="4" fillId="0" borderId="30" xfId="0" applyNumberFormat="1" applyFont="1" applyBorder="1" applyAlignment="1" applyProtection="1">
      <alignment horizontal="center" vertical="center" wrapText="1"/>
    </xf>
    <xf numFmtId="4" fontId="4" fillId="0" borderId="30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Continuous"/>
    </xf>
    <xf numFmtId="49" fontId="4" fillId="0" borderId="27" xfId="0" applyNumberFormat="1" applyFont="1" applyBorder="1" applyAlignment="1" applyProtection="1">
      <alignment horizontal="center" vertical="center"/>
    </xf>
    <xf numFmtId="0" fontId="2" fillId="0" borderId="0" xfId="1" applyFont="1"/>
    <xf numFmtId="0" fontId="5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4" fontId="6" fillId="0" borderId="30" xfId="0" applyNumberFormat="1" applyFont="1" applyBorder="1" applyAlignment="1" applyProtection="1">
      <alignment horizontal="right" vertical="center"/>
    </xf>
    <xf numFmtId="4" fontId="7" fillId="0" borderId="30" xfId="0" applyNumberFormat="1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 wrapText="1"/>
    </xf>
    <xf numFmtId="49" fontId="6" fillId="0" borderId="30" xfId="0" applyNumberFormat="1" applyFont="1" applyBorder="1" applyAlignment="1" applyProtection="1">
      <alignment horizontal="center" vertical="center" wrapText="1"/>
    </xf>
    <xf numFmtId="4" fontId="4" fillId="0" borderId="30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20" xfId="0" applyNumberFormat="1" applyFont="1" applyBorder="1" applyAlignment="1" applyProtection="1">
      <alignment horizontal="center" vertical="center" wrapText="1"/>
    </xf>
    <xf numFmtId="49" fontId="4" fillId="0" borderId="25" xfId="0" applyNumberFormat="1" applyFont="1" applyBorder="1" applyAlignment="1" applyProtection="1">
      <alignment horizontal="center" vertical="center" wrapText="1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center" vertical="center"/>
    </xf>
    <xf numFmtId="49" fontId="3" fillId="0" borderId="32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center"/>
    </xf>
    <xf numFmtId="49" fontId="4" fillId="0" borderId="32" xfId="0" applyNumberFormat="1" applyFont="1" applyBorder="1" applyAlignment="1" applyProtection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50" xfId="1" applyFont="1" applyFill="1" applyBorder="1" applyAlignment="1">
      <alignment wrapText="1"/>
    </xf>
    <xf numFmtId="0" fontId="2" fillId="0" borderId="50" xfId="1" applyFont="1" applyFill="1" applyBorder="1"/>
    <xf numFmtId="49" fontId="2" fillId="0" borderId="52" xfId="1" applyNumberFormat="1" applyFont="1" applyFill="1" applyBorder="1" applyAlignment="1">
      <alignment horizontal="center"/>
    </xf>
    <xf numFmtId="49" fontId="2" fillId="0" borderId="37" xfId="1" applyNumberFormat="1" applyFont="1" applyFill="1" applyBorder="1" applyAlignment="1">
      <alignment horizontal="center"/>
    </xf>
    <xf numFmtId="49" fontId="2" fillId="0" borderId="43" xfId="1" applyNumberFormat="1" applyFont="1" applyFill="1" applyBorder="1" applyAlignment="1">
      <alignment horizontal="center"/>
    </xf>
    <xf numFmtId="49" fontId="2" fillId="0" borderId="48" xfId="1" applyNumberFormat="1" applyFont="1" applyFill="1" applyBorder="1" applyAlignment="1">
      <alignment horizontal="center"/>
    </xf>
    <xf numFmtId="49" fontId="2" fillId="0" borderId="5" xfId="1" applyNumberFormat="1" applyFont="1" applyFill="1" applyBorder="1" applyAlignment="1">
      <alignment horizontal="center"/>
    </xf>
    <xf numFmtId="49" fontId="2" fillId="0" borderId="24" xfId="1" applyNumberFormat="1" applyFont="1" applyFill="1" applyBorder="1" applyAlignment="1">
      <alignment horizontal="center"/>
    </xf>
    <xf numFmtId="49" fontId="2" fillId="0" borderId="44" xfId="1" applyNumberFormat="1" applyFont="1" applyFill="1" applyBorder="1" applyAlignment="1">
      <alignment horizontal="center"/>
    </xf>
    <xf numFmtId="49" fontId="2" fillId="0" borderId="23" xfId="1" applyNumberFormat="1" applyFont="1" applyFill="1" applyBorder="1" applyAlignment="1">
      <alignment horizontal="center"/>
    </xf>
    <xf numFmtId="0" fontId="2" fillId="0" borderId="44" xfId="1" applyNumberFormat="1" applyFont="1" applyFill="1" applyBorder="1" applyAlignment="1">
      <alignment horizontal="center"/>
    </xf>
    <xf numFmtId="0" fontId="2" fillId="0" borderId="37" xfId="1" applyNumberFormat="1" applyFont="1" applyFill="1" applyBorder="1" applyAlignment="1">
      <alignment horizontal="center"/>
    </xf>
    <xf numFmtId="0" fontId="2" fillId="0" borderId="43" xfId="1" applyNumberFormat="1" applyFont="1" applyFill="1" applyBorder="1" applyAlignment="1">
      <alignment horizontal="center"/>
    </xf>
    <xf numFmtId="0" fontId="2" fillId="0" borderId="23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0" fontId="2" fillId="0" borderId="24" xfId="1" applyNumberFormat="1" applyFont="1" applyFill="1" applyBorder="1" applyAlignment="1">
      <alignment horizontal="center"/>
    </xf>
    <xf numFmtId="49" fontId="2" fillId="0" borderId="45" xfId="1" applyNumberFormat="1" applyFont="1" applyFill="1" applyBorder="1" applyAlignment="1">
      <alignment horizontal="center"/>
    </xf>
    <xf numFmtId="49" fontId="2" fillId="0" borderId="19" xfId="1" applyNumberFormat="1" applyFont="1" applyFill="1" applyBorder="1" applyAlignment="1">
      <alignment horizontal="center"/>
    </xf>
    <xf numFmtId="0" fontId="2" fillId="0" borderId="54" xfId="1" applyFont="1" applyFill="1" applyBorder="1" applyAlignment="1">
      <alignment horizontal="center"/>
    </xf>
    <xf numFmtId="4" fontId="2" fillId="0" borderId="44" xfId="1" applyNumberFormat="1" applyFont="1" applyFill="1" applyBorder="1" applyAlignment="1">
      <alignment horizontal="center"/>
    </xf>
    <xf numFmtId="4" fontId="2" fillId="0" borderId="37" xfId="1" applyNumberFormat="1" applyFont="1" applyFill="1" applyBorder="1" applyAlignment="1">
      <alignment horizontal="center"/>
    </xf>
    <xf numFmtId="4" fontId="2" fillId="0" borderId="43" xfId="1" applyNumberFormat="1" applyFont="1" applyFill="1" applyBorder="1" applyAlignment="1">
      <alignment horizontal="center"/>
    </xf>
    <xf numFmtId="4" fontId="2" fillId="0" borderId="23" xfId="1" applyNumberFormat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center"/>
    </xf>
    <xf numFmtId="4" fontId="2" fillId="0" borderId="24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0" fontId="2" fillId="0" borderId="56" xfId="1" applyFont="1" applyFill="1" applyBorder="1" applyAlignment="1">
      <alignment wrapText="1"/>
    </xf>
    <xf numFmtId="0" fontId="2" fillId="0" borderId="56" xfId="1" applyFont="1" applyFill="1" applyBorder="1"/>
    <xf numFmtId="49" fontId="2" fillId="0" borderId="55" xfId="1" applyNumberFormat="1" applyFont="1" applyFill="1" applyBorder="1" applyAlignment="1">
      <alignment horizontal="center"/>
    </xf>
    <xf numFmtId="49" fontId="2" fillId="0" borderId="54" xfId="1" applyNumberFormat="1" applyFont="1" applyFill="1" applyBorder="1" applyAlignment="1">
      <alignment horizontal="center"/>
    </xf>
    <xf numFmtId="49" fontId="2" fillId="0" borderId="12" xfId="1" applyNumberFormat="1" applyFont="1" applyFill="1" applyBorder="1" applyAlignment="1">
      <alignment horizontal="center"/>
    </xf>
    <xf numFmtId="49" fontId="2" fillId="0" borderId="13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center"/>
    </xf>
    <xf numFmtId="0" fontId="2" fillId="0" borderId="37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top"/>
    </xf>
    <xf numFmtId="0" fontId="2" fillId="0" borderId="37" xfId="1" applyFont="1" applyBorder="1" applyAlignment="1">
      <alignment horizontal="center" vertical="top"/>
    </xf>
    <xf numFmtId="0" fontId="2" fillId="0" borderId="66" xfId="1" applyFont="1" applyBorder="1" applyAlignment="1">
      <alignment wrapText="1"/>
    </xf>
    <xf numFmtId="0" fontId="2" fillId="0" borderId="65" xfId="1" applyFont="1" applyBorder="1" applyAlignment="1">
      <alignment wrapText="1"/>
    </xf>
    <xf numFmtId="49" fontId="2" fillId="0" borderId="55" xfId="1" applyNumberFormat="1" applyFont="1" applyBorder="1" applyAlignment="1">
      <alignment horizontal="center"/>
    </xf>
    <xf numFmtId="49" fontId="2" fillId="0" borderId="54" xfId="1" applyNumberFormat="1" applyFont="1" applyBorder="1" applyAlignment="1">
      <alignment horizontal="center"/>
    </xf>
    <xf numFmtId="4" fontId="2" fillId="0" borderId="54" xfId="1" applyNumberFormat="1" applyFont="1" applyFill="1" applyBorder="1" applyAlignment="1">
      <alignment horizontal="center"/>
    </xf>
    <xf numFmtId="0" fontId="2" fillId="0" borderId="4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4" fontId="2" fillId="0" borderId="54" xfId="1" quotePrefix="1" applyNumberFormat="1" applyFont="1" applyFill="1" applyBorder="1" applyAlignment="1">
      <alignment horizontal="center"/>
    </xf>
    <xf numFmtId="0" fontId="2" fillId="0" borderId="43" xfId="1" applyFont="1" applyBorder="1" applyAlignment="1">
      <alignment horizontal="center" vertical="top"/>
    </xf>
    <xf numFmtId="0" fontId="2" fillId="0" borderId="57" xfId="1" applyFont="1" applyBorder="1" applyAlignment="1">
      <alignment horizontal="center" vertical="top"/>
    </xf>
    <xf numFmtId="0" fontId="2" fillId="0" borderId="28" xfId="1" applyFont="1" applyBorder="1" applyAlignment="1">
      <alignment horizontal="center" vertical="top"/>
    </xf>
    <xf numFmtId="0" fontId="2" fillId="0" borderId="62" xfId="1" applyFont="1" applyBorder="1" applyAlignment="1">
      <alignment horizontal="center" vertical="top"/>
    </xf>
    <xf numFmtId="0" fontId="2" fillId="0" borderId="32" xfId="1" applyFont="1" applyBorder="1" applyAlignment="1">
      <alignment horizontal="center" vertical="top"/>
    </xf>
    <xf numFmtId="4" fontId="2" fillId="0" borderId="30" xfId="1" applyNumberFormat="1" applyFont="1" applyFill="1" applyBorder="1" applyAlignment="1">
      <alignment horizontal="center"/>
    </xf>
    <xf numFmtId="0" fontId="2" fillId="0" borderId="12" xfId="1" applyNumberFormat="1" applyFont="1" applyFill="1" applyBorder="1" applyAlignment="1">
      <alignment horizontal="center"/>
    </xf>
    <xf numFmtId="0" fontId="2" fillId="0" borderId="13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center"/>
    </xf>
    <xf numFmtId="4" fontId="2" fillId="0" borderId="14" xfId="1" applyNumberFormat="1" applyFont="1" applyFill="1" applyBorder="1" applyAlignment="1">
      <alignment horizontal="center"/>
    </xf>
    <xf numFmtId="0" fontId="2" fillId="0" borderId="30" xfId="1" applyNumberFormat="1" applyFont="1" applyFill="1" applyBorder="1" applyAlignment="1">
      <alignment horizontal="center"/>
    </xf>
    <xf numFmtId="0" fontId="2" fillId="0" borderId="47" xfId="1" applyFont="1" applyFill="1" applyBorder="1" applyAlignment="1">
      <alignment horizontal="left" indent="2"/>
    </xf>
    <xf numFmtId="0" fontId="2" fillId="0" borderId="46" xfId="1" applyFont="1" applyFill="1" applyBorder="1" applyAlignment="1">
      <alignment horizontal="left" indent="2"/>
    </xf>
    <xf numFmtId="4" fontId="2" fillId="0" borderId="53" xfId="1" applyNumberFormat="1" applyFont="1" applyFill="1" applyBorder="1" applyAlignment="1">
      <alignment horizontal="center"/>
    </xf>
    <xf numFmtId="0" fontId="2" fillId="0" borderId="47" xfId="1" applyFont="1" applyBorder="1" applyAlignment="1">
      <alignment horizontal="left" indent="2"/>
    </xf>
    <xf numFmtId="0" fontId="2" fillId="0" borderId="46" xfId="1" applyFont="1" applyBorder="1" applyAlignment="1">
      <alignment horizontal="left" indent="2"/>
    </xf>
    <xf numFmtId="4" fontId="2" fillId="0" borderId="51" xfId="1" applyNumberFormat="1" applyFont="1" applyFill="1" applyBorder="1" applyAlignment="1">
      <alignment horizontal="center"/>
    </xf>
    <xf numFmtId="4" fontId="2" fillId="0" borderId="35" xfId="1" applyNumberFormat="1" applyFont="1" applyFill="1" applyBorder="1" applyAlignment="1">
      <alignment horizontal="center"/>
    </xf>
    <xf numFmtId="0" fontId="2" fillId="0" borderId="56" xfId="1" applyFont="1" applyFill="1" applyBorder="1" applyAlignment="1">
      <alignment horizontal="left" indent="2"/>
    </xf>
    <xf numFmtId="49" fontId="2" fillId="0" borderId="64" xfId="1" applyNumberFormat="1" applyFont="1" applyFill="1" applyBorder="1" applyAlignment="1">
      <alignment horizontal="center"/>
    </xf>
    <xf numFmtId="49" fontId="2" fillId="0" borderId="30" xfId="1" applyNumberFormat="1" applyFont="1" applyFill="1" applyBorder="1" applyAlignment="1">
      <alignment horizontal="center"/>
    </xf>
    <xf numFmtId="49" fontId="2" fillId="0" borderId="31" xfId="1" applyNumberFormat="1" applyFont="1" applyFill="1" applyBorder="1" applyAlignment="1">
      <alignment horizontal="center"/>
    </xf>
    <xf numFmtId="49" fontId="2" fillId="0" borderId="62" xfId="1" applyNumberFormat="1" applyFont="1" applyFill="1" applyBorder="1" applyAlignment="1">
      <alignment horizontal="center"/>
    </xf>
    <xf numFmtId="49" fontId="2" fillId="0" borderId="32" xfId="1" applyNumberFormat="1" applyFont="1" applyFill="1" applyBorder="1" applyAlignment="1">
      <alignment horizontal="center"/>
    </xf>
    <xf numFmtId="0" fontId="2" fillId="0" borderId="50" xfId="1" applyFont="1" applyFill="1" applyBorder="1" applyAlignment="1">
      <alignment horizontal="left" wrapText="1"/>
    </xf>
    <xf numFmtId="0" fontId="2" fillId="0" borderId="49" xfId="1" applyFont="1" applyFill="1" applyBorder="1" applyAlignment="1">
      <alignment horizontal="left" wrapText="1"/>
    </xf>
    <xf numFmtId="0" fontId="2" fillId="0" borderId="50" xfId="1" applyFont="1" applyFill="1" applyBorder="1" applyAlignment="1">
      <alignment horizontal="left" indent="2"/>
    </xf>
    <xf numFmtId="49" fontId="2" fillId="0" borderId="26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49" fontId="2" fillId="0" borderId="27" xfId="1" applyNumberFormat="1" applyFont="1" applyFill="1" applyBorder="1" applyAlignment="1">
      <alignment horizontal="center"/>
    </xf>
    <xf numFmtId="49" fontId="2" fillId="0" borderId="57" xfId="1" applyNumberFormat="1" applyFont="1" applyFill="1" applyBorder="1" applyAlignment="1">
      <alignment horizontal="center"/>
    </xf>
    <xf numFmtId="49" fontId="2" fillId="0" borderId="28" xfId="1" applyNumberFormat="1" applyFont="1" applyFill="1" applyBorder="1" applyAlignment="1">
      <alignment horizontal="center"/>
    </xf>
    <xf numFmtId="4" fontId="2" fillId="0" borderId="63" xfId="1" applyNumberFormat="1" applyFont="1" applyFill="1" applyBorder="1" applyAlignment="1">
      <alignment horizontal="center"/>
    </xf>
    <xf numFmtId="0" fontId="2" fillId="0" borderId="63" xfId="1" applyNumberFormat="1" applyFont="1" applyFill="1" applyBorder="1" applyAlignment="1">
      <alignment horizontal="center"/>
    </xf>
    <xf numFmtId="0" fontId="2" fillId="0" borderId="31" xfId="1" applyNumberFormat="1" applyFont="1" applyFill="1" applyBorder="1" applyAlignment="1">
      <alignment horizontal="center"/>
    </xf>
    <xf numFmtId="0" fontId="2" fillId="0" borderId="62" xfId="1" applyNumberFormat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/>
    </xf>
    <xf numFmtId="4" fontId="2" fillId="0" borderId="30" xfId="1" quotePrefix="1" applyNumberFormat="1" applyFont="1" applyFill="1" applyBorder="1" applyAlignment="1">
      <alignment horizontal="center"/>
    </xf>
    <xf numFmtId="0" fontId="2" fillId="0" borderId="29" xfId="1" applyNumberFormat="1" applyFont="1" applyFill="1" applyBorder="1" applyAlignment="1">
      <alignment horizontal="center"/>
    </xf>
    <xf numFmtId="4" fontId="2" fillId="0" borderId="31" xfId="1" applyNumberFormat="1" applyFont="1" applyFill="1" applyBorder="1" applyAlignment="1">
      <alignment horizontal="center"/>
    </xf>
    <xf numFmtId="4" fontId="2" fillId="0" borderId="62" xfId="1" applyNumberFormat="1" applyFont="1" applyFill="1" applyBorder="1" applyAlignment="1">
      <alignment horizontal="center"/>
    </xf>
    <xf numFmtId="4" fontId="2" fillId="0" borderId="32" xfId="1" applyNumberFormat="1" applyFont="1" applyFill="1" applyBorder="1" applyAlignment="1">
      <alignment horizontal="center"/>
    </xf>
    <xf numFmtId="0" fontId="2" fillId="0" borderId="40" xfId="1" applyFont="1" applyFill="1" applyBorder="1" applyAlignment="1">
      <alignment horizontal="center"/>
    </xf>
    <xf numFmtId="0" fontId="2" fillId="0" borderId="39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44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49" fontId="2" fillId="0" borderId="5" xfId="1" applyNumberFormat="1" applyFont="1" applyBorder="1" applyAlignment="1">
      <alignment horizontal="left"/>
    </xf>
    <xf numFmtId="0" fontId="2" fillId="0" borderId="47" xfId="1" applyFont="1" applyFill="1" applyBorder="1" applyAlignment="1">
      <alignment wrapText="1"/>
    </xf>
    <xf numFmtId="0" fontId="2" fillId="0" borderId="47" xfId="1" applyFont="1" applyFill="1" applyBorder="1"/>
    <xf numFmtId="0" fontId="2" fillId="0" borderId="46" xfId="1" applyFont="1" applyFill="1" applyBorder="1"/>
    <xf numFmtId="4" fontId="2" fillId="0" borderId="44" xfId="1" quotePrefix="1" applyNumberFormat="1" applyFont="1" applyFill="1" applyBorder="1" applyAlignment="1">
      <alignment horizontal="center"/>
    </xf>
    <xf numFmtId="0" fontId="2" fillId="0" borderId="59" xfId="1" applyFont="1" applyFill="1" applyBorder="1" applyAlignment="1">
      <alignment wrapText="1"/>
    </xf>
    <xf numFmtId="0" fontId="2" fillId="0" borderId="59" xfId="1" applyFont="1" applyFill="1" applyBorder="1"/>
    <xf numFmtId="0" fontId="2" fillId="0" borderId="58" xfId="1" applyFont="1" applyFill="1" applyBorder="1"/>
    <xf numFmtId="0" fontId="2" fillId="0" borderId="51" xfId="1" applyNumberFormat="1" applyFont="1" applyFill="1" applyBorder="1" applyAlignment="1">
      <alignment horizontal="center"/>
    </xf>
    <xf numFmtId="0" fontId="2" fillId="0" borderId="35" xfId="1" applyNumberFormat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60" xfId="1" applyNumberFormat="1" applyFont="1" applyFill="1" applyBorder="1" applyAlignment="1">
      <alignment horizontal="center"/>
    </xf>
    <xf numFmtId="0" fontId="2" fillId="0" borderId="49" xfId="1" applyFont="1" applyFill="1" applyBorder="1" applyAlignment="1">
      <alignment wrapText="1"/>
    </xf>
    <xf numFmtId="49" fontId="2" fillId="0" borderId="61" xfId="1" applyNumberFormat="1" applyFont="1" applyFill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2" fillId="0" borderId="38" xfId="1" applyFont="1" applyFill="1" applyBorder="1" applyAlignment="1">
      <alignment horizontal="center"/>
    </xf>
    <xf numFmtId="0" fontId="2" fillId="0" borderId="51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5" xfId="1" applyFont="1" applyFill="1" applyBorder="1" applyAlignment="1">
      <alignment wrapText="1"/>
    </xf>
    <xf numFmtId="0" fontId="2" fillId="0" borderId="5" xfId="1" applyFont="1" applyFill="1" applyBorder="1"/>
    <xf numFmtId="0" fontId="2" fillId="0" borderId="35" xfId="1" applyFont="1" applyFill="1" applyBorder="1"/>
    <xf numFmtId="49" fontId="2" fillId="0" borderId="42" xfId="1" applyNumberFormat="1" applyFont="1" applyFill="1" applyBorder="1" applyAlignment="1">
      <alignment horizontal="center"/>
    </xf>
    <xf numFmtId="49" fontId="2" fillId="0" borderId="39" xfId="1" applyNumberFormat="1" applyFont="1" applyFill="1" applyBorder="1" applyAlignment="1">
      <alignment horizontal="center"/>
    </xf>
    <xf numFmtId="49" fontId="2" fillId="0" borderId="4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view="pageBreakPreview" topLeftCell="A14" zoomScale="90" zoomScaleSheetLayoutView="90" workbookViewId="0">
      <selection activeCell="J28" sqref="J28"/>
    </sheetView>
  </sheetViews>
  <sheetFormatPr defaultColWidth="9.140625" defaultRowHeight="15"/>
  <cols>
    <col min="1" max="1" width="61.140625" style="1" customWidth="1"/>
    <col min="2" max="2" width="7.7109375" style="1" customWidth="1"/>
    <col min="3" max="3" width="16" style="1" customWidth="1"/>
    <col min="4" max="4" width="15.28515625" style="1" customWidth="1"/>
    <col min="5" max="5" width="18.7109375" style="1" customWidth="1"/>
    <col min="6" max="6" width="17.85546875" style="1" customWidth="1"/>
    <col min="7" max="8" width="10.5703125" style="1" customWidth="1"/>
    <col min="9" max="9" width="19.5703125" style="1" bestFit="1" customWidth="1"/>
    <col min="10" max="10" width="14.42578125" style="1" customWidth="1"/>
    <col min="11" max="16384" width="9.140625" style="1"/>
  </cols>
  <sheetData>
    <row r="1" spans="1:10" ht="34.9" customHeight="1">
      <c r="F1" s="50" t="s">
        <v>340</v>
      </c>
      <c r="G1" s="50"/>
      <c r="H1" s="50"/>
      <c r="I1" s="50"/>
      <c r="J1" s="50"/>
    </row>
    <row r="2" spans="1:10">
      <c r="G2" s="2"/>
      <c r="H2" s="2"/>
      <c r="I2" s="2"/>
      <c r="J2" s="2"/>
    </row>
    <row r="3" spans="1:10" ht="15.75">
      <c r="A3" s="63" t="s">
        <v>0</v>
      </c>
      <c r="B3" s="63"/>
      <c r="C3" s="63"/>
      <c r="D3" s="63"/>
      <c r="E3" s="63"/>
      <c r="F3" s="63"/>
      <c r="G3" s="63"/>
      <c r="H3" s="63"/>
      <c r="I3" s="3"/>
      <c r="J3" s="3"/>
    </row>
    <row r="4" spans="1:10" ht="15.75">
      <c r="A4" s="63" t="s">
        <v>1</v>
      </c>
      <c r="B4" s="63"/>
      <c r="C4" s="63"/>
      <c r="D4" s="63"/>
      <c r="E4" s="63"/>
      <c r="F4" s="63"/>
      <c r="G4" s="63"/>
      <c r="H4" s="63"/>
      <c r="I4" s="4"/>
      <c r="J4" s="3"/>
    </row>
    <row r="5" spans="1:10" ht="15.75">
      <c r="A5" s="63" t="s">
        <v>2</v>
      </c>
      <c r="B5" s="63"/>
      <c r="C5" s="63"/>
      <c r="D5" s="63"/>
      <c r="E5" s="63"/>
      <c r="F5" s="63"/>
      <c r="G5" s="63"/>
      <c r="H5" s="63"/>
      <c r="I5" s="5"/>
      <c r="J5" s="6" t="s">
        <v>3</v>
      </c>
    </row>
    <row r="6" spans="1:10" ht="15.75">
      <c r="A6" s="63" t="s">
        <v>4</v>
      </c>
      <c r="B6" s="63"/>
      <c r="C6" s="63"/>
      <c r="D6" s="63"/>
      <c r="E6" s="63"/>
      <c r="F6" s="63"/>
      <c r="G6" s="63"/>
      <c r="H6" s="63"/>
      <c r="I6" s="7" t="s">
        <v>5</v>
      </c>
      <c r="J6" s="8" t="s">
        <v>6</v>
      </c>
    </row>
    <row r="7" spans="1:10">
      <c r="A7" s="64" t="s">
        <v>327</v>
      </c>
      <c r="B7" s="64"/>
      <c r="C7" s="64"/>
      <c r="D7" s="64"/>
      <c r="E7" s="64"/>
      <c r="F7" s="64"/>
      <c r="G7" s="64"/>
      <c r="H7" s="64"/>
      <c r="I7" s="9" t="s">
        <v>7</v>
      </c>
      <c r="J7" s="10">
        <v>45292</v>
      </c>
    </row>
    <row r="8" spans="1:10">
      <c r="A8" s="72" t="s">
        <v>9</v>
      </c>
      <c r="B8" s="11"/>
      <c r="C8" s="11"/>
      <c r="D8" s="12"/>
      <c r="E8" s="12"/>
      <c r="F8" s="12"/>
      <c r="G8" s="12"/>
      <c r="H8" s="12"/>
      <c r="I8" s="9" t="s">
        <v>10</v>
      </c>
      <c r="J8" s="13" t="s">
        <v>20</v>
      </c>
    </row>
    <row r="9" spans="1:10">
      <c r="A9" s="72"/>
      <c r="B9" s="73" t="s">
        <v>17</v>
      </c>
      <c r="C9" s="73"/>
      <c r="D9" s="73"/>
      <c r="E9" s="73"/>
      <c r="F9" s="73"/>
      <c r="G9" s="73"/>
      <c r="H9" s="73"/>
      <c r="I9" s="9" t="s">
        <v>11</v>
      </c>
      <c r="J9" s="13" t="s">
        <v>21</v>
      </c>
    </row>
    <row r="10" spans="1:10">
      <c r="A10" s="9" t="s">
        <v>12</v>
      </c>
      <c r="B10" s="65" t="s">
        <v>285</v>
      </c>
      <c r="C10" s="65"/>
      <c r="D10" s="65"/>
      <c r="E10" s="65"/>
      <c r="F10" s="65"/>
      <c r="G10" s="65"/>
      <c r="H10" s="65"/>
      <c r="I10" s="9" t="s">
        <v>13</v>
      </c>
      <c r="J10" s="13" t="s">
        <v>22</v>
      </c>
    </row>
    <row r="11" spans="1:10">
      <c r="A11" s="9" t="s">
        <v>18</v>
      </c>
      <c r="B11" s="9"/>
      <c r="C11" s="9"/>
      <c r="D11" s="9"/>
      <c r="E11" s="7"/>
      <c r="F11" s="7"/>
      <c r="G11" s="7"/>
      <c r="H11" s="7"/>
      <c r="I11" s="9"/>
      <c r="J11" s="14"/>
    </row>
    <row r="12" spans="1:10">
      <c r="A12" s="9" t="s">
        <v>19</v>
      </c>
      <c r="B12" s="9"/>
      <c r="C12" s="15"/>
      <c r="D12" s="15"/>
      <c r="E12" s="7"/>
      <c r="F12" s="7"/>
      <c r="G12" s="7"/>
      <c r="H12" s="7"/>
      <c r="I12" s="9" t="s">
        <v>14</v>
      </c>
      <c r="J12" s="16" t="s">
        <v>15</v>
      </c>
    </row>
    <row r="13" spans="1:10" ht="15.75">
      <c r="A13" s="63" t="s">
        <v>16</v>
      </c>
      <c r="B13" s="63"/>
      <c r="C13" s="63"/>
      <c r="D13" s="63"/>
      <c r="E13" s="63"/>
      <c r="F13" s="63"/>
      <c r="G13" s="63"/>
      <c r="H13" s="63"/>
      <c r="I13" s="63"/>
      <c r="J13" s="17"/>
    </row>
    <row r="14" spans="1:10">
      <c r="A14" s="66" t="s">
        <v>23</v>
      </c>
      <c r="B14" s="69" t="s">
        <v>24</v>
      </c>
      <c r="C14" s="57" t="s">
        <v>25</v>
      </c>
      <c r="D14" s="58"/>
      <c r="E14" s="56" t="s">
        <v>26</v>
      </c>
      <c r="F14" s="80" t="s">
        <v>27</v>
      </c>
      <c r="G14" s="81"/>
      <c r="H14" s="81"/>
      <c r="I14" s="82"/>
      <c r="J14" s="74" t="s">
        <v>28</v>
      </c>
    </row>
    <row r="15" spans="1:10">
      <c r="A15" s="67"/>
      <c r="B15" s="70"/>
      <c r="C15" s="59"/>
      <c r="D15" s="60"/>
      <c r="E15" s="54"/>
      <c r="F15" s="53" t="s">
        <v>29</v>
      </c>
      <c r="G15" s="53" t="s">
        <v>30</v>
      </c>
      <c r="H15" s="53" t="s">
        <v>31</v>
      </c>
      <c r="I15" s="77" t="s">
        <v>32</v>
      </c>
      <c r="J15" s="75"/>
    </row>
    <row r="16" spans="1:10">
      <c r="A16" s="67"/>
      <c r="B16" s="70"/>
      <c r="C16" s="59"/>
      <c r="D16" s="60"/>
      <c r="E16" s="54"/>
      <c r="F16" s="54"/>
      <c r="G16" s="70"/>
      <c r="H16" s="70"/>
      <c r="I16" s="78"/>
      <c r="J16" s="75"/>
    </row>
    <row r="17" spans="1:10">
      <c r="A17" s="67"/>
      <c r="B17" s="70"/>
      <c r="C17" s="59"/>
      <c r="D17" s="60"/>
      <c r="E17" s="54"/>
      <c r="F17" s="54"/>
      <c r="G17" s="70"/>
      <c r="H17" s="70"/>
      <c r="I17" s="78"/>
      <c r="J17" s="75"/>
    </row>
    <row r="18" spans="1:10">
      <c r="A18" s="67"/>
      <c r="B18" s="70"/>
      <c r="C18" s="59"/>
      <c r="D18" s="60"/>
      <c r="E18" s="54"/>
      <c r="F18" s="54"/>
      <c r="G18" s="70"/>
      <c r="H18" s="70"/>
      <c r="I18" s="78"/>
      <c r="J18" s="75"/>
    </row>
    <row r="19" spans="1:10">
      <c r="A19" s="67"/>
      <c r="B19" s="70"/>
      <c r="C19" s="59"/>
      <c r="D19" s="60"/>
      <c r="E19" s="54"/>
      <c r="F19" s="54"/>
      <c r="G19" s="70"/>
      <c r="H19" s="70"/>
      <c r="I19" s="78"/>
      <c r="J19" s="75"/>
    </row>
    <row r="20" spans="1:10">
      <c r="A20" s="68"/>
      <c r="B20" s="71"/>
      <c r="C20" s="61"/>
      <c r="D20" s="62"/>
      <c r="E20" s="55"/>
      <c r="F20" s="55"/>
      <c r="G20" s="71"/>
      <c r="H20" s="71"/>
      <c r="I20" s="79"/>
      <c r="J20" s="76"/>
    </row>
    <row r="21" spans="1:10">
      <c r="A21" s="18">
        <v>1</v>
      </c>
      <c r="B21" s="19">
        <v>2</v>
      </c>
      <c r="C21" s="51">
        <v>3</v>
      </c>
      <c r="D21" s="52"/>
      <c r="E21" s="20" t="s">
        <v>33</v>
      </c>
      <c r="F21" s="21" t="s">
        <v>34</v>
      </c>
      <c r="G21" s="20" t="s">
        <v>35</v>
      </c>
      <c r="H21" s="20" t="s">
        <v>36</v>
      </c>
      <c r="I21" s="20" t="s">
        <v>37</v>
      </c>
      <c r="J21" s="22" t="s">
        <v>38</v>
      </c>
    </row>
    <row r="22" spans="1:10" ht="15.75">
      <c r="A22" s="23" t="s">
        <v>39</v>
      </c>
      <c r="B22" s="24" t="s">
        <v>40</v>
      </c>
      <c r="C22" s="83" t="s">
        <v>42</v>
      </c>
      <c r="D22" s="84"/>
      <c r="E22" s="25">
        <f>E24+E25+E26+E27+E28+E29+E30+E31+E32+E33+E34+E35</f>
        <v>7917200</v>
      </c>
      <c r="F22" s="25">
        <f>F24+F25+F26+F27+F28+F29+F30+F31+F32+F33+F34+F35</f>
        <v>8255806.5500000007</v>
      </c>
      <c r="G22" s="25" t="s">
        <v>41</v>
      </c>
      <c r="H22" s="25" t="s">
        <v>41</v>
      </c>
      <c r="I22" s="25">
        <f t="shared" ref="I22:J22" si="0">I24+I25+I26+I27+I28+I29+I30+I31+I32+I33+I34+I35</f>
        <v>8255806.5500000007</v>
      </c>
      <c r="J22" s="25" t="s">
        <v>41</v>
      </c>
    </row>
    <row r="23" spans="1:10" ht="15.75">
      <c r="A23" s="26" t="s">
        <v>44</v>
      </c>
      <c r="B23" s="27"/>
      <c r="C23" s="85"/>
      <c r="D23" s="86"/>
      <c r="E23" s="28"/>
      <c r="F23" s="28"/>
      <c r="G23" s="28"/>
      <c r="H23" s="28"/>
      <c r="I23" s="25"/>
      <c r="J23" s="45">
        <f t="shared" ref="J23:J35" si="1">E23-I23</f>
        <v>0</v>
      </c>
    </row>
    <row r="24" spans="1:10" ht="75">
      <c r="A24" s="26" t="s">
        <v>45</v>
      </c>
      <c r="B24" s="27" t="s">
        <v>40</v>
      </c>
      <c r="C24" s="85" t="s">
        <v>46</v>
      </c>
      <c r="D24" s="86"/>
      <c r="E24" s="28">
        <v>2400</v>
      </c>
      <c r="F24" s="28">
        <v>2400</v>
      </c>
      <c r="G24" s="28" t="s">
        <v>41</v>
      </c>
      <c r="H24" s="28" t="s">
        <v>41</v>
      </c>
      <c r="I24" s="45">
        <f t="shared" ref="I24:I30" si="2">F24</f>
        <v>2400</v>
      </c>
      <c r="J24" s="45">
        <f t="shared" si="1"/>
        <v>0</v>
      </c>
    </row>
    <row r="25" spans="1:10" ht="90">
      <c r="A25" s="26" t="s">
        <v>47</v>
      </c>
      <c r="B25" s="27" t="s">
        <v>40</v>
      </c>
      <c r="C25" s="85" t="s">
        <v>48</v>
      </c>
      <c r="D25" s="86"/>
      <c r="E25" s="28">
        <v>208900</v>
      </c>
      <c r="F25" s="28">
        <v>208900</v>
      </c>
      <c r="G25" s="28" t="s">
        <v>41</v>
      </c>
      <c r="H25" s="28" t="s">
        <v>41</v>
      </c>
      <c r="I25" s="45">
        <f t="shared" si="2"/>
        <v>208900</v>
      </c>
      <c r="J25" s="45">
        <f t="shared" si="1"/>
        <v>0</v>
      </c>
    </row>
    <row r="26" spans="1:10" ht="45">
      <c r="A26" s="26" t="s">
        <v>49</v>
      </c>
      <c r="B26" s="27" t="s">
        <v>40</v>
      </c>
      <c r="C26" s="85" t="s">
        <v>50</v>
      </c>
      <c r="D26" s="86"/>
      <c r="E26" s="28">
        <v>22800</v>
      </c>
      <c r="F26" s="28">
        <v>22800</v>
      </c>
      <c r="G26" s="28" t="s">
        <v>41</v>
      </c>
      <c r="H26" s="28" t="s">
        <v>41</v>
      </c>
      <c r="I26" s="45">
        <f t="shared" si="2"/>
        <v>22800</v>
      </c>
      <c r="J26" s="45">
        <f t="shared" si="1"/>
        <v>0</v>
      </c>
    </row>
    <row r="27" spans="1:10" ht="45">
      <c r="A27" s="26" t="s">
        <v>51</v>
      </c>
      <c r="B27" s="27" t="s">
        <v>40</v>
      </c>
      <c r="C27" s="85" t="s">
        <v>52</v>
      </c>
      <c r="D27" s="86"/>
      <c r="E27" s="28">
        <v>5200</v>
      </c>
      <c r="F27" s="28">
        <v>4838.97</v>
      </c>
      <c r="G27" s="28" t="s">
        <v>41</v>
      </c>
      <c r="H27" s="28" t="s">
        <v>41</v>
      </c>
      <c r="I27" s="45">
        <f t="shared" si="2"/>
        <v>4838.97</v>
      </c>
      <c r="J27" s="45">
        <f t="shared" si="1"/>
        <v>361.02999999999975</v>
      </c>
    </row>
    <row r="28" spans="1:10" ht="30">
      <c r="A28" s="26" t="s">
        <v>321</v>
      </c>
      <c r="B28" s="27" t="s">
        <v>40</v>
      </c>
      <c r="C28" s="85" t="s">
        <v>322</v>
      </c>
      <c r="D28" s="86"/>
      <c r="E28" s="28">
        <v>0</v>
      </c>
      <c r="F28" s="28">
        <v>341400</v>
      </c>
      <c r="G28" s="28" t="s">
        <v>41</v>
      </c>
      <c r="H28" s="28" t="s">
        <v>41</v>
      </c>
      <c r="I28" s="45">
        <f t="shared" si="2"/>
        <v>341400</v>
      </c>
      <c r="J28" s="45" t="s">
        <v>41</v>
      </c>
    </row>
    <row r="29" spans="1:10" ht="45">
      <c r="A29" s="26" t="s">
        <v>323</v>
      </c>
      <c r="B29" s="27" t="s">
        <v>40</v>
      </c>
      <c r="C29" s="85" t="s">
        <v>324</v>
      </c>
      <c r="D29" s="87"/>
      <c r="E29" s="28">
        <v>5270100</v>
      </c>
      <c r="F29" s="28">
        <v>5270100</v>
      </c>
      <c r="G29" s="28"/>
      <c r="H29" s="28"/>
      <c r="I29" s="45">
        <f t="shared" si="2"/>
        <v>5270100</v>
      </c>
      <c r="J29" s="45">
        <f t="shared" si="1"/>
        <v>0</v>
      </c>
    </row>
    <row r="30" spans="1:10" ht="49.5" customHeight="1">
      <c r="A30" s="26" t="s">
        <v>326</v>
      </c>
      <c r="B30" s="27" t="s">
        <v>40</v>
      </c>
      <c r="C30" s="85" t="s">
        <v>325</v>
      </c>
      <c r="D30" s="87"/>
      <c r="E30" s="28">
        <v>137500</v>
      </c>
      <c r="F30" s="28">
        <v>137500</v>
      </c>
      <c r="G30" s="28" t="s">
        <v>41</v>
      </c>
      <c r="H30" s="28" t="s">
        <v>41</v>
      </c>
      <c r="I30" s="45">
        <f t="shared" si="2"/>
        <v>137500</v>
      </c>
      <c r="J30" s="45">
        <f t="shared" si="1"/>
        <v>0</v>
      </c>
    </row>
    <row r="31" spans="1:10" ht="72" customHeight="1">
      <c r="A31" s="26" t="s">
        <v>328</v>
      </c>
      <c r="B31" s="27" t="s">
        <v>40</v>
      </c>
      <c r="C31" s="85" t="s">
        <v>329</v>
      </c>
      <c r="D31" s="87"/>
      <c r="E31" s="28">
        <v>399900</v>
      </c>
      <c r="F31" s="28">
        <v>399879.52</v>
      </c>
      <c r="G31" s="28" t="s">
        <v>41</v>
      </c>
      <c r="H31" s="28" t="s">
        <v>41</v>
      </c>
      <c r="I31" s="45">
        <f t="shared" ref="I31:I32" si="3">F31</f>
        <v>399879.52</v>
      </c>
      <c r="J31" s="45">
        <f t="shared" ref="J31:J32" si="4">E31-I31</f>
        <v>20.479999999981374</v>
      </c>
    </row>
    <row r="32" spans="1:10" ht="49.5" customHeight="1">
      <c r="A32" s="26" t="s">
        <v>330</v>
      </c>
      <c r="B32" s="27"/>
      <c r="C32" s="85" t="s">
        <v>331</v>
      </c>
      <c r="D32" s="87"/>
      <c r="E32" s="28">
        <v>1587800</v>
      </c>
      <c r="F32" s="28">
        <v>1587738.06</v>
      </c>
      <c r="G32" s="28" t="s">
        <v>41</v>
      </c>
      <c r="H32" s="28" t="s">
        <v>41</v>
      </c>
      <c r="I32" s="45">
        <f t="shared" si="3"/>
        <v>1587738.06</v>
      </c>
      <c r="J32" s="45">
        <f t="shared" si="4"/>
        <v>61.939999999944121</v>
      </c>
    </row>
    <row r="33" spans="1:10" ht="45">
      <c r="A33" s="26" t="s">
        <v>53</v>
      </c>
      <c r="B33" s="27" t="s">
        <v>40</v>
      </c>
      <c r="C33" s="85" t="s">
        <v>54</v>
      </c>
      <c r="D33" s="86"/>
      <c r="E33" s="28">
        <v>200</v>
      </c>
      <c r="F33" s="28">
        <v>200</v>
      </c>
      <c r="G33" s="28" t="s">
        <v>41</v>
      </c>
      <c r="H33" s="28" t="s">
        <v>41</v>
      </c>
      <c r="I33" s="45">
        <f t="shared" ref="I33:I35" si="5">F33</f>
        <v>200</v>
      </c>
      <c r="J33" s="45">
        <f t="shared" si="1"/>
        <v>0</v>
      </c>
    </row>
    <row r="34" spans="1:10" ht="45">
      <c r="A34" s="26" t="s">
        <v>55</v>
      </c>
      <c r="B34" s="27" t="s">
        <v>40</v>
      </c>
      <c r="C34" s="85" t="s">
        <v>56</v>
      </c>
      <c r="D34" s="86"/>
      <c r="E34" s="28">
        <v>119700</v>
      </c>
      <c r="F34" s="28">
        <v>119700</v>
      </c>
      <c r="G34" s="28" t="s">
        <v>41</v>
      </c>
      <c r="H34" s="28" t="s">
        <v>41</v>
      </c>
      <c r="I34" s="45">
        <f t="shared" si="5"/>
        <v>119700</v>
      </c>
      <c r="J34" s="45">
        <f t="shared" si="1"/>
        <v>0</v>
      </c>
    </row>
    <row r="35" spans="1:10" ht="75">
      <c r="A35" s="26" t="s">
        <v>57</v>
      </c>
      <c r="B35" s="27" t="s">
        <v>40</v>
      </c>
      <c r="C35" s="85" t="s">
        <v>58</v>
      </c>
      <c r="D35" s="86"/>
      <c r="E35" s="28">
        <v>162700</v>
      </c>
      <c r="F35" s="28">
        <v>160350</v>
      </c>
      <c r="G35" s="28" t="s">
        <v>41</v>
      </c>
      <c r="H35" s="28" t="s">
        <v>41</v>
      </c>
      <c r="I35" s="45">
        <f t="shared" si="5"/>
        <v>160350</v>
      </c>
      <c r="J35" s="45">
        <f t="shared" si="1"/>
        <v>2350</v>
      </c>
    </row>
  </sheetData>
  <mergeCells count="35">
    <mergeCell ref="C34:D34"/>
    <mergeCell ref="C35:D35"/>
    <mergeCell ref="C30:D30"/>
    <mergeCell ref="C33:D33"/>
    <mergeCell ref="C27:D27"/>
    <mergeCell ref="C28:D28"/>
    <mergeCell ref="C29:D29"/>
    <mergeCell ref="C31:D31"/>
    <mergeCell ref="C32:D32"/>
    <mergeCell ref="C22:D22"/>
    <mergeCell ref="C23:D23"/>
    <mergeCell ref="C24:D24"/>
    <mergeCell ref="C25:D25"/>
    <mergeCell ref="C26:D26"/>
    <mergeCell ref="J14:J20"/>
    <mergeCell ref="I15:I20"/>
    <mergeCell ref="H15:H20"/>
    <mergeCell ref="G15:G20"/>
    <mergeCell ref="F14:I14"/>
    <mergeCell ref="F1:J1"/>
    <mergeCell ref="C21:D21"/>
    <mergeCell ref="F15:F20"/>
    <mergeCell ref="E14:E20"/>
    <mergeCell ref="C14:D20"/>
    <mergeCell ref="A3:H3"/>
    <mergeCell ref="A4:H4"/>
    <mergeCell ref="A5:H5"/>
    <mergeCell ref="A6:H6"/>
    <mergeCell ref="A7:H7"/>
    <mergeCell ref="B10:H10"/>
    <mergeCell ref="A14:A20"/>
    <mergeCell ref="B14:B20"/>
    <mergeCell ref="A13:I13"/>
    <mergeCell ref="A8:A9"/>
    <mergeCell ref="B9:H9"/>
  </mergeCells>
  <pageMargins left="0.39370078740157483" right="0.39370078740157483" top="0.78740157480314965" bottom="0.39370078740157483" header="0" footer="0"/>
  <pageSetup paperSize="9" scale="74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7"/>
  <sheetViews>
    <sheetView showGridLines="0" zoomScale="80" zoomScaleNormal="80" workbookViewId="0">
      <selection activeCell="A19" sqref="A19"/>
    </sheetView>
  </sheetViews>
  <sheetFormatPr defaultColWidth="9.140625" defaultRowHeight="15"/>
  <cols>
    <col min="1" max="1" width="45.7109375" style="1" customWidth="1"/>
    <col min="2" max="2" width="6.85546875" style="1" customWidth="1"/>
    <col min="3" max="3" width="17.7109375" style="1" customWidth="1"/>
    <col min="4" max="4" width="16.28515625" style="1" customWidth="1"/>
    <col min="5" max="5" width="19" style="1" customWidth="1"/>
    <col min="6" max="7" width="16.7109375" style="1" customWidth="1"/>
    <col min="8" max="9" width="10.140625" style="1" customWidth="1"/>
    <col min="10" max="12" width="16.85546875" style="1" customWidth="1"/>
    <col min="13" max="16384" width="9.140625" style="1"/>
  </cols>
  <sheetData>
    <row r="2" spans="1:12" ht="15.75">
      <c r="B2" s="17"/>
      <c r="C2" s="9"/>
      <c r="D2" s="9"/>
      <c r="E2" s="17" t="s">
        <v>59</v>
      </c>
      <c r="F2" s="7"/>
      <c r="G2" s="7"/>
      <c r="H2" s="7"/>
      <c r="I2" s="7"/>
      <c r="J2" s="7"/>
      <c r="K2" s="7" t="s">
        <v>60</v>
      </c>
      <c r="L2" s="29"/>
    </row>
    <row r="3" spans="1:12" ht="15.75" thickBot="1">
      <c r="A3" s="9"/>
      <c r="B3" s="9"/>
      <c r="C3" s="3"/>
      <c r="D3" s="3"/>
      <c r="E3" s="7"/>
      <c r="F3" s="7"/>
      <c r="G3" s="7"/>
      <c r="H3" s="7"/>
      <c r="I3" s="7"/>
      <c r="J3" s="7"/>
      <c r="K3" s="7"/>
      <c r="L3" s="3"/>
    </row>
    <row r="4" spans="1:12">
      <c r="A4" s="93" t="s">
        <v>23</v>
      </c>
      <c r="B4" s="69" t="s">
        <v>24</v>
      </c>
      <c r="C4" s="57" t="s">
        <v>61</v>
      </c>
      <c r="D4" s="58"/>
      <c r="E4" s="56" t="s">
        <v>26</v>
      </c>
      <c r="F4" s="56" t="s">
        <v>62</v>
      </c>
      <c r="G4" s="88" t="s">
        <v>27</v>
      </c>
      <c r="H4" s="96"/>
      <c r="I4" s="96"/>
      <c r="J4" s="97"/>
      <c r="K4" s="88" t="s">
        <v>63</v>
      </c>
      <c r="L4" s="89"/>
    </row>
    <row r="5" spans="1:12">
      <c r="A5" s="94"/>
      <c r="B5" s="70"/>
      <c r="C5" s="59"/>
      <c r="D5" s="60"/>
      <c r="E5" s="54"/>
      <c r="F5" s="54"/>
      <c r="G5" s="90"/>
      <c r="H5" s="98"/>
      <c r="I5" s="98"/>
      <c r="J5" s="99"/>
      <c r="K5" s="90"/>
      <c r="L5" s="91"/>
    </row>
    <row r="6" spans="1:12">
      <c r="A6" s="94"/>
      <c r="B6" s="70"/>
      <c r="C6" s="59"/>
      <c r="D6" s="60"/>
      <c r="E6" s="54"/>
      <c r="F6" s="54"/>
      <c r="G6" s="53" t="s">
        <v>29</v>
      </c>
      <c r="H6" s="53" t="s">
        <v>30</v>
      </c>
      <c r="I6" s="53" t="s">
        <v>31</v>
      </c>
      <c r="J6" s="77" t="s">
        <v>32</v>
      </c>
      <c r="K6" s="53" t="s">
        <v>64</v>
      </c>
      <c r="L6" s="92" t="s">
        <v>65</v>
      </c>
    </row>
    <row r="7" spans="1:12">
      <c r="A7" s="94"/>
      <c r="B7" s="70"/>
      <c r="C7" s="59"/>
      <c r="D7" s="60"/>
      <c r="E7" s="54"/>
      <c r="F7" s="54"/>
      <c r="G7" s="54"/>
      <c r="H7" s="70"/>
      <c r="I7" s="70"/>
      <c r="J7" s="78"/>
      <c r="K7" s="54"/>
      <c r="L7" s="75"/>
    </row>
    <row r="8" spans="1:12">
      <c r="A8" s="94"/>
      <c r="B8" s="70"/>
      <c r="C8" s="59"/>
      <c r="D8" s="60"/>
      <c r="E8" s="54"/>
      <c r="F8" s="54"/>
      <c r="G8" s="54"/>
      <c r="H8" s="70"/>
      <c r="I8" s="70"/>
      <c r="J8" s="78"/>
      <c r="K8" s="54"/>
      <c r="L8" s="75"/>
    </row>
    <row r="9" spans="1:12">
      <c r="A9" s="94"/>
      <c r="B9" s="70"/>
      <c r="C9" s="59"/>
      <c r="D9" s="60"/>
      <c r="E9" s="54"/>
      <c r="F9" s="54"/>
      <c r="G9" s="54"/>
      <c r="H9" s="70"/>
      <c r="I9" s="70"/>
      <c r="J9" s="78"/>
      <c r="K9" s="54"/>
      <c r="L9" s="75"/>
    </row>
    <row r="10" spans="1:12">
      <c r="A10" s="94"/>
      <c r="B10" s="70"/>
      <c r="C10" s="59"/>
      <c r="D10" s="60"/>
      <c r="E10" s="54"/>
      <c r="F10" s="54"/>
      <c r="G10" s="54"/>
      <c r="H10" s="70"/>
      <c r="I10" s="70"/>
      <c r="J10" s="78"/>
      <c r="K10" s="54"/>
      <c r="L10" s="75"/>
    </row>
    <row r="11" spans="1:12">
      <c r="A11" s="95"/>
      <c r="B11" s="71"/>
      <c r="C11" s="61"/>
      <c r="D11" s="62"/>
      <c r="E11" s="55"/>
      <c r="F11" s="55"/>
      <c r="G11" s="55"/>
      <c r="H11" s="71"/>
      <c r="I11" s="71"/>
      <c r="J11" s="79"/>
      <c r="K11" s="55"/>
      <c r="L11" s="76"/>
    </row>
    <row r="12" spans="1:12" ht="15.75" thickBot="1">
      <c r="A12" s="18">
        <v>1</v>
      </c>
      <c r="B12" s="19">
        <v>2</v>
      </c>
      <c r="C12" s="51">
        <v>3</v>
      </c>
      <c r="D12" s="52"/>
      <c r="E12" s="20" t="s">
        <v>33</v>
      </c>
      <c r="F12" s="21" t="s">
        <v>34</v>
      </c>
      <c r="G12" s="21" t="s">
        <v>35</v>
      </c>
      <c r="H12" s="20" t="s">
        <v>36</v>
      </c>
      <c r="I12" s="20" t="s">
        <v>37</v>
      </c>
      <c r="J12" s="20" t="s">
        <v>38</v>
      </c>
      <c r="K12" s="30" t="s">
        <v>66</v>
      </c>
      <c r="L12" s="22" t="s">
        <v>67</v>
      </c>
    </row>
    <row r="13" spans="1:12" ht="15.75">
      <c r="A13" s="23" t="s">
        <v>68</v>
      </c>
      <c r="B13" s="24" t="s">
        <v>69</v>
      </c>
      <c r="C13" s="83" t="s">
        <v>42</v>
      </c>
      <c r="D13" s="84"/>
      <c r="E13" s="25">
        <f>E15+E55+E71+E83+E99+E109+E117+E131+E139</f>
        <v>15956000</v>
      </c>
      <c r="F13" s="44">
        <f>F15+F55+F71+F83++F99+F109+++F117+F131+F139</f>
        <v>15956000</v>
      </c>
      <c r="G13" s="25">
        <f>G15+G55+G71+G83+G99+G109+G117+G131+G139</f>
        <v>15139458.879999999</v>
      </c>
      <c r="H13" s="25" t="s">
        <v>41</v>
      </c>
      <c r="I13" s="25" t="s">
        <v>41</v>
      </c>
      <c r="J13" s="25">
        <f>IF(IF(G13="-",0,G13)+IF(H13="-",0,H13)+IF(I13="-",0,I13)=0,"-",IF(G13="-",0,G13)+IF(H13="-",0,H13)+IF(I13="-",0,I13))</f>
        <v>15139458.879999999</v>
      </c>
      <c r="K13" s="44">
        <f>E13-G13</f>
        <v>816541.12000000104</v>
      </c>
      <c r="L13" s="25">
        <f>F13-J13</f>
        <v>816541.12000000104</v>
      </c>
    </row>
    <row r="14" spans="1:12" ht="15.75">
      <c r="A14" s="26" t="s">
        <v>44</v>
      </c>
      <c r="B14" s="27"/>
      <c r="C14" s="85"/>
      <c r="D14" s="86"/>
      <c r="E14" s="28"/>
      <c r="F14" s="28"/>
      <c r="G14" s="28"/>
      <c r="H14" s="28"/>
      <c r="I14" s="28"/>
      <c r="J14" s="28"/>
      <c r="K14" s="28"/>
      <c r="L14" s="25"/>
    </row>
    <row r="15" spans="1:12" ht="31.5">
      <c r="A15" s="23" t="s">
        <v>70</v>
      </c>
      <c r="B15" s="24" t="s">
        <v>69</v>
      </c>
      <c r="C15" s="83" t="s">
        <v>71</v>
      </c>
      <c r="D15" s="84"/>
      <c r="E15" s="25">
        <f>E16+FIO+E25</f>
        <v>7425800</v>
      </c>
      <c r="F15" s="25">
        <f>F16+FIO+F25</f>
        <v>7425800</v>
      </c>
      <c r="G15" s="25">
        <f>G16+G21+G25</f>
        <v>7201537.7200000007</v>
      </c>
      <c r="H15" s="25" t="s">
        <v>41</v>
      </c>
      <c r="I15" s="25" t="s">
        <v>41</v>
      </c>
      <c r="J15" s="25">
        <f t="shared" ref="J15:J74" si="0">IF(IF(G15="-",0,G15)+IF(H15="-",0,H15)+IF(I15="-",0,I15)=0,"-",IF(G15="-",0,G15)+IF(H15="-",0,H15)+IF(I15="-",0,I15))</f>
        <v>7201537.7200000007</v>
      </c>
      <c r="K15" s="44">
        <f>E15-G15</f>
        <v>224262.27999999933</v>
      </c>
      <c r="L15" s="25">
        <f t="shared" ref="L15:L79" si="1">F15-J15</f>
        <v>224262.27999999933</v>
      </c>
    </row>
    <row r="16" spans="1:12" ht="90">
      <c r="A16" s="26" t="s">
        <v>72</v>
      </c>
      <c r="B16" s="27" t="s">
        <v>69</v>
      </c>
      <c r="C16" s="85" t="s">
        <v>73</v>
      </c>
      <c r="D16" s="86"/>
      <c r="E16" s="28">
        <f>E17</f>
        <v>6483500</v>
      </c>
      <c r="F16" s="28">
        <f t="shared" ref="F16:G16" si="2">F17</f>
        <v>6483500</v>
      </c>
      <c r="G16" s="28">
        <f t="shared" si="2"/>
        <v>6472917.7600000007</v>
      </c>
      <c r="H16" s="28" t="s">
        <v>41</v>
      </c>
      <c r="I16" s="28" t="s">
        <v>41</v>
      </c>
      <c r="J16" s="28">
        <f t="shared" si="0"/>
        <v>6472917.7600000007</v>
      </c>
      <c r="K16" s="28">
        <f t="shared" ref="K16:K79" si="3">E16-G16</f>
        <v>10582.239999999292</v>
      </c>
      <c r="L16" s="45">
        <f t="shared" si="1"/>
        <v>10582.239999999292</v>
      </c>
    </row>
    <row r="17" spans="1:12" ht="45">
      <c r="A17" s="26" t="s">
        <v>74</v>
      </c>
      <c r="B17" s="27" t="s">
        <v>69</v>
      </c>
      <c r="C17" s="85" t="s">
        <v>75</v>
      </c>
      <c r="D17" s="86"/>
      <c r="E17" s="28">
        <f>E18+E19+E20</f>
        <v>6483500</v>
      </c>
      <c r="F17" s="28">
        <f t="shared" ref="F17:G17" si="4">F18+F19+F20</f>
        <v>6483500</v>
      </c>
      <c r="G17" s="28">
        <f t="shared" si="4"/>
        <v>6472917.7600000007</v>
      </c>
      <c r="H17" s="28" t="s">
        <v>41</v>
      </c>
      <c r="I17" s="28" t="s">
        <v>41</v>
      </c>
      <c r="J17" s="28">
        <f t="shared" si="0"/>
        <v>6472917.7600000007</v>
      </c>
      <c r="K17" s="28">
        <f t="shared" si="3"/>
        <v>10582.239999999292</v>
      </c>
      <c r="L17" s="45">
        <f t="shared" si="1"/>
        <v>10582.239999999292</v>
      </c>
    </row>
    <row r="18" spans="1:12" ht="30">
      <c r="A18" s="26" t="s">
        <v>76</v>
      </c>
      <c r="B18" s="27" t="s">
        <v>69</v>
      </c>
      <c r="C18" s="85" t="s">
        <v>77</v>
      </c>
      <c r="D18" s="86"/>
      <c r="E18" s="28">
        <v>4749500</v>
      </c>
      <c r="F18" s="28">
        <f t="shared" ref="F18:F79" si="5">E18</f>
        <v>4749500</v>
      </c>
      <c r="G18" s="28">
        <v>4743875.1900000004</v>
      </c>
      <c r="H18" s="28" t="s">
        <v>41</v>
      </c>
      <c r="I18" s="28" t="s">
        <v>41</v>
      </c>
      <c r="J18" s="28">
        <f t="shared" si="0"/>
        <v>4743875.1900000004</v>
      </c>
      <c r="K18" s="28">
        <f t="shared" si="3"/>
        <v>5624.8099999995902</v>
      </c>
      <c r="L18" s="45">
        <f t="shared" si="1"/>
        <v>5624.8099999995902</v>
      </c>
    </row>
    <row r="19" spans="1:12" ht="60">
      <c r="A19" s="26" t="s">
        <v>78</v>
      </c>
      <c r="B19" s="27" t="s">
        <v>69</v>
      </c>
      <c r="C19" s="85" t="s">
        <v>79</v>
      </c>
      <c r="D19" s="86"/>
      <c r="E19" s="28">
        <v>308000</v>
      </c>
      <c r="F19" s="28">
        <f t="shared" si="5"/>
        <v>308000</v>
      </c>
      <c r="G19" s="28">
        <v>307978</v>
      </c>
      <c r="H19" s="28" t="s">
        <v>41</v>
      </c>
      <c r="I19" s="28" t="s">
        <v>41</v>
      </c>
      <c r="J19" s="28">
        <f t="shared" si="0"/>
        <v>307978</v>
      </c>
      <c r="K19" s="28">
        <f t="shared" si="3"/>
        <v>22</v>
      </c>
      <c r="L19" s="45">
        <f t="shared" si="1"/>
        <v>22</v>
      </c>
    </row>
    <row r="20" spans="1:12" ht="75">
      <c r="A20" s="26" t="s">
        <v>80</v>
      </c>
      <c r="B20" s="27" t="s">
        <v>69</v>
      </c>
      <c r="C20" s="85" t="s">
        <v>81</v>
      </c>
      <c r="D20" s="86"/>
      <c r="E20" s="28">
        <v>1426000</v>
      </c>
      <c r="F20" s="28">
        <f t="shared" si="5"/>
        <v>1426000</v>
      </c>
      <c r="G20" s="28">
        <v>1421064.57</v>
      </c>
      <c r="H20" s="28" t="s">
        <v>41</v>
      </c>
      <c r="I20" s="28" t="s">
        <v>41</v>
      </c>
      <c r="J20" s="28">
        <f t="shared" si="0"/>
        <v>1421064.57</v>
      </c>
      <c r="K20" s="28">
        <f t="shared" si="3"/>
        <v>4935.4299999999348</v>
      </c>
      <c r="L20" s="45">
        <f t="shared" si="1"/>
        <v>4935.4299999999348</v>
      </c>
    </row>
    <row r="21" spans="1:12" ht="45">
      <c r="A21" s="26" t="s">
        <v>82</v>
      </c>
      <c r="B21" s="27" t="s">
        <v>69</v>
      </c>
      <c r="C21" s="85" t="s">
        <v>83</v>
      </c>
      <c r="D21" s="86"/>
      <c r="E21" s="28">
        <f>E22</f>
        <v>836900</v>
      </c>
      <c r="F21" s="28">
        <f t="shared" ref="F21:G21" si="6">F22</f>
        <v>836900</v>
      </c>
      <c r="G21" s="28">
        <f t="shared" si="6"/>
        <v>681144.89</v>
      </c>
      <c r="H21" s="28" t="s">
        <v>41</v>
      </c>
      <c r="I21" s="28" t="s">
        <v>41</v>
      </c>
      <c r="J21" s="28">
        <f t="shared" si="0"/>
        <v>681144.89</v>
      </c>
      <c r="K21" s="28">
        <f t="shared" si="3"/>
        <v>155755.10999999999</v>
      </c>
      <c r="L21" s="45">
        <f t="shared" si="1"/>
        <v>155755.10999999999</v>
      </c>
    </row>
    <row r="22" spans="1:12" ht="45">
      <c r="A22" s="26" t="s">
        <v>84</v>
      </c>
      <c r="B22" s="27" t="s">
        <v>69</v>
      </c>
      <c r="C22" s="85" t="s">
        <v>85</v>
      </c>
      <c r="D22" s="86"/>
      <c r="E22" s="28">
        <f>E23+E24</f>
        <v>836900</v>
      </c>
      <c r="F22" s="28">
        <f t="shared" ref="F22:G22" si="7">F23+F24</f>
        <v>836900</v>
      </c>
      <c r="G22" s="28">
        <f t="shared" si="7"/>
        <v>681144.89</v>
      </c>
      <c r="H22" s="28" t="s">
        <v>41</v>
      </c>
      <c r="I22" s="28" t="s">
        <v>41</v>
      </c>
      <c r="J22" s="28">
        <f t="shared" ref="J22:L22" si="8">J23+J24</f>
        <v>681144.89</v>
      </c>
      <c r="K22" s="28">
        <f t="shared" si="3"/>
        <v>155755.10999999999</v>
      </c>
      <c r="L22" s="28">
        <f t="shared" si="8"/>
        <v>155755.11000000002</v>
      </c>
    </row>
    <row r="23" spans="1:12" ht="45">
      <c r="A23" s="26" t="s">
        <v>86</v>
      </c>
      <c r="B23" s="27" t="s">
        <v>69</v>
      </c>
      <c r="C23" s="85" t="s">
        <v>87</v>
      </c>
      <c r="D23" s="86"/>
      <c r="E23" s="28">
        <f>E39+E51</f>
        <v>742900</v>
      </c>
      <c r="F23" s="28">
        <f t="shared" ref="F23:G23" si="9">F39+F51</f>
        <v>742900</v>
      </c>
      <c r="G23" s="28">
        <f t="shared" si="9"/>
        <v>605963.42000000004</v>
      </c>
      <c r="H23" s="28" t="s">
        <v>41</v>
      </c>
      <c r="I23" s="28" t="s">
        <v>41</v>
      </c>
      <c r="J23" s="28">
        <f>J39+J51</f>
        <v>605963.42000000004</v>
      </c>
      <c r="K23" s="28">
        <f t="shared" si="3"/>
        <v>136936.57999999996</v>
      </c>
      <c r="L23" s="28">
        <f>L39+L51</f>
        <v>136936.58000000002</v>
      </c>
    </row>
    <row r="24" spans="1:12">
      <c r="A24" s="26" t="s">
        <v>88</v>
      </c>
      <c r="B24" s="27" t="s">
        <v>69</v>
      </c>
      <c r="C24" s="85" t="s">
        <v>89</v>
      </c>
      <c r="D24" s="86"/>
      <c r="E24" s="28">
        <f>E40</f>
        <v>94000</v>
      </c>
      <c r="F24" s="28">
        <f t="shared" ref="F24:L24" si="10">F40</f>
        <v>94000</v>
      </c>
      <c r="G24" s="28">
        <f t="shared" si="10"/>
        <v>75181.47</v>
      </c>
      <c r="H24" s="28" t="str">
        <f t="shared" si="10"/>
        <v>-</v>
      </c>
      <c r="I24" s="28" t="str">
        <f t="shared" si="10"/>
        <v>-</v>
      </c>
      <c r="J24" s="28">
        <f t="shared" si="10"/>
        <v>75181.47</v>
      </c>
      <c r="K24" s="28">
        <f t="shared" si="3"/>
        <v>18818.53</v>
      </c>
      <c r="L24" s="28">
        <f t="shared" si="10"/>
        <v>18818.53</v>
      </c>
    </row>
    <row r="25" spans="1:12">
      <c r="A25" s="26" t="s">
        <v>90</v>
      </c>
      <c r="B25" s="27" t="s">
        <v>69</v>
      </c>
      <c r="C25" s="85" t="s">
        <v>91</v>
      </c>
      <c r="D25" s="86"/>
      <c r="E25" s="28">
        <f>E26</f>
        <v>105400</v>
      </c>
      <c r="F25" s="28">
        <f t="shared" ref="F25:L25" si="11">F26</f>
        <v>105400</v>
      </c>
      <c r="G25" s="28">
        <f t="shared" si="11"/>
        <v>47475.07</v>
      </c>
      <c r="H25" s="28" t="str">
        <f t="shared" si="11"/>
        <v>-</v>
      </c>
      <c r="I25" s="28" t="str">
        <f t="shared" si="11"/>
        <v>-</v>
      </c>
      <c r="J25" s="28">
        <f t="shared" si="11"/>
        <v>47475.07</v>
      </c>
      <c r="K25" s="28">
        <f t="shared" si="3"/>
        <v>57924.93</v>
      </c>
      <c r="L25" s="28">
        <f t="shared" si="11"/>
        <v>207924.93</v>
      </c>
    </row>
    <row r="26" spans="1:12" ht="23.25" customHeight="1">
      <c r="A26" s="26" t="s">
        <v>92</v>
      </c>
      <c r="B26" s="27" t="s">
        <v>69</v>
      </c>
      <c r="C26" s="85" t="s">
        <v>93</v>
      </c>
      <c r="D26" s="86"/>
      <c r="E26" s="28">
        <f>E27+E28+E29+E30</f>
        <v>105400</v>
      </c>
      <c r="F26" s="28">
        <f t="shared" ref="F26:G26" si="12">F27+F28+F29+F30</f>
        <v>105400</v>
      </c>
      <c r="G26" s="28">
        <f t="shared" si="12"/>
        <v>47475.07</v>
      </c>
      <c r="H26" s="28" t="s">
        <v>41</v>
      </c>
      <c r="I26" s="28" t="s">
        <v>41</v>
      </c>
      <c r="J26" s="28">
        <f>G26</f>
        <v>47475.07</v>
      </c>
      <c r="K26" s="28">
        <f t="shared" si="3"/>
        <v>57924.93</v>
      </c>
      <c r="L26" s="28">
        <f>L27+L28+L30</f>
        <v>207924.93</v>
      </c>
    </row>
    <row r="27" spans="1:12" ht="30">
      <c r="A27" s="26" t="s">
        <v>333</v>
      </c>
      <c r="B27" s="27" t="s">
        <v>69</v>
      </c>
      <c r="C27" s="100" t="s">
        <v>339</v>
      </c>
      <c r="D27" s="101"/>
      <c r="E27" s="48">
        <v>24400</v>
      </c>
      <c r="F27" s="48">
        <f t="shared" ref="F27" si="13">E27</f>
        <v>24400</v>
      </c>
      <c r="G27" s="48">
        <v>24400</v>
      </c>
      <c r="H27" s="48" t="s">
        <v>41</v>
      </c>
      <c r="I27" s="48" t="s">
        <v>41</v>
      </c>
      <c r="J27" s="48">
        <f t="shared" si="0"/>
        <v>24400</v>
      </c>
      <c r="K27" s="28">
        <f t="shared" si="3"/>
        <v>0</v>
      </c>
      <c r="L27" s="49">
        <f t="shared" si="1"/>
        <v>0</v>
      </c>
    </row>
    <row r="28" spans="1:12">
      <c r="A28" s="26" t="s">
        <v>94</v>
      </c>
      <c r="B28" s="27" t="s">
        <v>69</v>
      </c>
      <c r="C28" s="85" t="s">
        <v>95</v>
      </c>
      <c r="D28" s="86"/>
      <c r="E28" s="28">
        <v>11000</v>
      </c>
      <c r="F28" s="28">
        <f t="shared" si="5"/>
        <v>11000</v>
      </c>
      <c r="G28" s="28">
        <v>3075.07</v>
      </c>
      <c r="H28" s="28" t="s">
        <v>41</v>
      </c>
      <c r="I28" s="28" t="s">
        <v>41</v>
      </c>
      <c r="J28" s="28">
        <f t="shared" si="0"/>
        <v>3075.07</v>
      </c>
      <c r="K28" s="28">
        <f t="shared" si="3"/>
        <v>7924.93</v>
      </c>
      <c r="L28" s="45">
        <f t="shared" si="1"/>
        <v>7924.93</v>
      </c>
    </row>
    <row r="29" spans="1:12">
      <c r="A29" s="26" t="s">
        <v>96</v>
      </c>
      <c r="B29" s="27"/>
      <c r="C29" s="85" t="s">
        <v>97</v>
      </c>
      <c r="D29" s="86"/>
      <c r="E29" s="28">
        <v>20000</v>
      </c>
      <c r="F29" s="28">
        <f t="shared" si="5"/>
        <v>20000</v>
      </c>
      <c r="G29" s="28">
        <v>20000</v>
      </c>
      <c r="H29" s="28" t="s">
        <v>41</v>
      </c>
      <c r="I29" s="28" t="s">
        <v>41</v>
      </c>
      <c r="J29" s="28">
        <f t="shared" ref="J29" si="14">IF(IF(G29="-",0,G29)+IF(H29="-",0,H29)+IF(I29="-",0,I29)=0,"-",IF(G29="-",0,G29)+IF(H29="-",0,H29)+IF(I29="-",0,I29))</f>
        <v>20000</v>
      </c>
      <c r="K29" s="28">
        <f t="shared" si="3"/>
        <v>0</v>
      </c>
      <c r="L29" s="45">
        <f t="shared" si="1"/>
        <v>0</v>
      </c>
    </row>
    <row r="30" spans="1:12">
      <c r="A30" s="26" t="s">
        <v>98</v>
      </c>
      <c r="B30" s="27" t="s">
        <v>69</v>
      </c>
      <c r="C30" s="85" t="s">
        <v>99</v>
      </c>
      <c r="D30" s="86"/>
      <c r="E30" s="28">
        <v>50000</v>
      </c>
      <c r="F30" s="28">
        <f t="shared" si="5"/>
        <v>50000</v>
      </c>
      <c r="G30" s="28">
        <v>0</v>
      </c>
      <c r="H30" s="28" t="s">
        <v>41</v>
      </c>
      <c r="I30" s="28" t="s">
        <v>41</v>
      </c>
      <c r="J30" s="28" t="str">
        <f t="shared" si="0"/>
        <v>-</v>
      </c>
      <c r="K30" s="28">
        <f t="shared" si="3"/>
        <v>50000</v>
      </c>
      <c r="L30" s="45">
        <v>200000</v>
      </c>
    </row>
    <row r="31" spans="1:12" ht="94.5">
      <c r="A31" s="23" t="s">
        <v>100</v>
      </c>
      <c r="B31" s="24" t="s">
        <v>69</v>
      </c>
      <c r="C31" s="83" t="s">
        <v>101</v>
      </c>
      <c r="D31" s="84"/>
      <c r="E31" s="25">
        <v>7305100</v>
      </c>
      <c r="F31" s="28">
        <f t="shared" si="5"/>
        <v>7305100</v>
      </c>
      <c r="G31" s="25">
        <v>7140968.9199999999</v>
      </c>
      <c r="H31" s="25" t="s">
        <v>41</v>
      </c>
      <c r="I31" s="25" t="s">
        <v>41</v>
      </c>
      <c r="J31" s="25">
        <f t="shared" si="0"/>
        <v>7140968.9199999999</v>
      </c>
      <c r="K31" s="44">
        <f t="shared" si="3"/>
        <v>164131.08000000007</v>
      </c>
      <c r="L31" s="25">
        <f t="shared" si="1"/>
        <v>164131.08000000007</v>
      </c>
    </row>
    <row r="32" spans="1:12" ht="90">
      <c r="A32" s="26" t="s">
        <v>72</v>
      </c>
      <c r="B32" s="27" t="s">
        <v>69</v>
      </c>
      <c r="C32" s="85" t="s">
        <v>102</v>
      </c>
      <c r="D32" s="86"/>
      <c r="E32" s="28">
        <v>6483500</v>
      </c>
      <c r="F32" s="28">
        <f t="shared" si="5"/>
        <v>6483500</v>
      </c>
      <c r="G32" s="28">
        <v>6472917.7599999998</v>
      </c>
      <c r="H32" s="28" t="s">
        <v>41</v>
      </c>
      <c r="I32" s="28" t="s">
        <v>41</v>
      </c>
      <c r="J32" s="28">
        <f t="shared" si="0"/>
        <v>6472917.7599999998</v>
      </c>
      <c r="K32" s="28">
        <f t="shared" si="3"/>
        <v>10582.240000000224</v>
      </c>
      <c r="L32" s="45">
        <f t="shared" si="1"/>
        <v>10582.240000000224</v>
      </c>
    </row>
    <row r="33" spans="1:12" ht="45">
      <c r="A33" s="26" t="s">
        <v>74</v>
      </c>
      <c r="B33" s="27" t="s">
        <v>69</v>
      </c>
      <c r="C33" s="85" t="s">
        <v>103</v>
      </c>
      <c r="D33" s="86"/>
      <c r="E33" s="28">
        <f>E34+E35+E36</f>
        <v>6483500</v>
      </c>
      <c r="F33" s="28">
        <f t="shared" ref="F33:G33" si="15">F34+F35+F36</f>
        <v>6483500</v>
      </c>
      <c r="G33" s="28">
        <f t="shared" si="15"/>
        <v>6472917.7600000007</v>
      </c>
      <c r="H33" s="28" t="s">
        <v>41</v>
      </c>
      <c r="I33" s="28" t="s">
        <v>41</v>
      </c>
      <c r="J33" s="28">
        <f t="shared" si="0"/>
        <v>6472917.7600000007</v>
      </c>
      <c r="K33" s="28">
        <f t="shared" si="3"/>
        <v>10582.239999999292</v>
      </c>
      <c r="L33" s="45">
        <f t="shared" si="1"/>
        <v>10582.239999999292</v>
      </c>
    </row>
    <row r="34" spans="1:12" ht="30">
      <c r="A34" s="26" t="s">
        <v>76</v>
      </c>
      <c r="B34" s="27" t="s">
        <v>69</v>
      </c>
      <c r="C34" s="85" t="s">
        <v>104</v>
      </c>
      <c r="D34" s="86"/>
      <c r="E34" s="28">
        <v>4749500</v>
      </c>
      <c r="F34" s="28">
        <f t="shared" si="5"/>
        <v>4749500</v>
      </c>
      <c r="G34" s="28">
        <v>4743875.1900000004</v>
      </c>
      <c r="H34" s="28" t="s">
        <v>41</v>
      </c>
      <c r="I34" s="28" t="s">
        <v>41</v>
      </c>
      <c r="J34" s="28">
        <f t="shared" si="0"/>
        <v>4743875.1900000004</v>
      </c>
      <c r="K34" s="28">
        <f t="shared" si="3"/>
        <v>5624.8099999995902</v>
      </c>
      <c r="L34" s="45">
        <f t="shared" si="1"/>
        <v>5624.8099999995902</v>
      </c>
    </row>
    <row r="35" spans="1:12" ht="60">
      <c r="A35" s="26" t="s">
        <v>78</v>
      </c>
      <c r="B35" s="27" t="s">
        <v>69</v>
      </c>
      <c r="C35" s="85" t="s">
        <v>105</v>
      </c>
      <c r="D35" s="86"/>
      <c r="E35" s="28">
        <v>308000</v>
      </c>
      <c r="F35" s="28">
        <f t="shared" si="5"/>
        <v>308000</v>
      </c>
      <c r="G35" s="28">
        <v>307978</v>
      </c>
      <c r="H35" s="28" t="s">
        <v>41</v>
      </c>
      <c r="I35" s="28" t="s">
        <v>41</v>
      </c>
      <c r="J35" s="28">
        <f t="shared" si="0"/>
        <v>307978</v>
      </c>
      <c r="K35" s="28">
        <f t="shared" si="3"/>
        <v>22</v>
      </c>
      <c r="L35" s="45">
        <f t="shared" si="1"/>
        <v>22</v>
      </c>
    </row>
    <row r="36" spans="1:12" ht="75">
      <c r="A36" s="26" t="s">
        <v>80</v>
      </c>
      <c r="B36" s="27" t="s">
        <v>69</v>
      </c>
      <c r="C36" s="85" t="s">
        <v>106</v>
      </c>
      <c r="D36" s="86"/>
      <c r="E36" s="28">
        <v>1426000</v>
      </c>
      <c r="F36" s="28">
        <f t="shared" si="5"/>
        <v>1426000</v>
      </c>
      <c r="G36" s="28">
        <v>1421064.57</v>
      </c>
      <c r="H36" s="28" t="s">
        <v>41</v>
      </c>
      <c r="I36" s="28" t="s">
        <v>41</v>
      </c>
      <c r="J36" s="28">
        <f t="shared" si="0"/>
        <v>1421064.57</v>
      </c>
      <c r="K36" s="28">
        <f t="shared" si="3"/>
        <v>4935.4299999999348</v>
      </c>
      <c r="L36" s="45">
        <f t="shared" si="1"/>
        <v>4935.4299999999348</v>
      </c>
    </row>
    <row r="37" spans="1:12" ht="45">
      <c r="A37" s="26" t="s">
        <v>82</v>
      </c>
      <c r="B37" s="27" t="s">
        <v>69</v>
      </c>
      <c r="C37" s="85" t="s">
        <v>107</v>
      </c>
      <c r="D37" s="86"/>
      <c r="E37" s="28">
        <v>786200</v>
      </c>
      <c r="F37" s="28">
        <f t="shared" si="5"/>
        <v>786200</v>
      </c>
      <c r="G37" s="28">
        <v>640576.09</v>
      </c>
      <c r="H37" s="28" t="s">
        <v>41</v>
      </c>
      <c r="I37" s="28" t="s">
        <v>41</v>
      </c>
      <c r="J37" s="28">
        <f t="shared" si="0"/>
        <v>640576.09</v>
      </c>
      <c r="K37" s="28">
        <f t="shared" si="3"/>
        <v>145623.91000000003</v>
      </c>
      <c r="L37" s="45">
        <f t="shared" si="1"/>
        <v>145623.91000000003</v>
      </c>
    </row>
    <row r="38" spans="1:12" ht="45">
      <c r="A38" s="26" t="s">
        <v>84</v>
      </c>
      <c r="B38" s="27" t="s">
        <v>69</v>
      </c>
      <c r="C38" s="85" t="s">
        <v>108</v>
      </c>
      <c r="D38" s="86"/>
      <c r="E38" s="28">
        <v>786200</v>
      </c>
      <c r="F38" s="28">
        <f t="shared" si="5"/>
        <v>786200</v>
      </c>
      <c r="G38" s="28">
        <v>640576.09</v>
      </c>
      <c r="H38" s="28" t="s">
        <v>41</v>
      </c>
      <c r="I38" s="28" t="s">
        <v>41</v>
      </c>
      <c r="J38" s="28">
        <f t="shared" si="0"/>
        <v>640576.09</v>
      </c>
      <c r="K38" s="28">
        <f t="shared" si="3"/>
        <v>145623.91000000003</v>
      </c>
      <c r="L38" s="45">
        <f t="shared" si="1"/>
        <v>145623.91000000003</v>
      </c>
    </row>
    <row r="39" spans="1:12" ht="45">
      <c r="A39" s="26" t="s">
        <v>86</v>
      </c>
      <c r="B39" s="27" t="s">
        <v>69</v>
      </c>
      <c r="C39" s="85" t="s">
        <v>109</v>
      </c>
      <c r="D39" s="86"/>
      <c r="E39" s="28">
        <v>692200</v>
      </c>
      <c r="F39" s="28">
        <f t="shared" si="5"/>
        <v>692200</v>
      </c>
      <c r="G39" s="28">
        <v>565394.62</v>
      </c>
      <c r="H39" s="28" t="s">
        <v>41</v>
      </c>
      <c r="I39" s="28" t="s">
        <v>41</v>
      </c>
      <c r="J39" s="28">
        <f t="shared" si="0"/>
        <v>565394.62</v>
      </c>
      <c r="K39" s="28">
        <f t="shared" si="3"/>
        <v>126805.38</v>
      </c>
      <c r="L39" s="45">
        <f t="shared" si="1"/>
        <v>126805.38</v>
      </c>
    </row>
    <row r="40" spans="1:12">
      <c r="A40" s="26" t="s">
        <v>88</v>
      </c>
      <c r="B40" s="27" t="s">
        <v>69</v>
      </c>
      <c r="C40" s="85" t="s">
        <v>110</v>
      </c>
      <c r="D40" s="86"/>
      <c r="E40" s="28">
        <v>94000</v>
      </c>
      <c r="F40" s="28">
        <f t="shared" si="5"/>
        <v>94000</v>
      </c>
      <c r="G40" s="28">
        <v>75181.47</v>
      </c>
      <c r="H40" s="28" t="s">
        <v>41</v>
      </c>
      <c r="I40" s="28" t="s">
        <v>41</v>
      </c>
      <c r="J40" s="28">
        <f t="shared" si="0"/>
        <v>75181.47</v>
      </c>
      <c r="K40" s="28">
        <f t="shared" si="3"/>
        <v>18818.53</v>
      </c>
      <c r="L40" s="45">
        <f t="shared" si="1"/>
        <v>18818.53</v>
      </c>
    </row>
    <row r="41" spans="1:12">
      <c r="A41" s="26" t="s">
        <v>90</v>
      </c>
      <c r="B41" s="27" t="s">
        <v>69</v>
      </c>
      <c r="C41" s="85" t="s">
        <v>111</v>
      </c>
      <c r="D41" s="86"/>
      <c r="E41" s="28">
        <v>35400</v>
      </c>
      <c r="F41" s="28">
        <f t="shared" ref="F41" si="16">E41</f>
        <v>35400</v>
      </c>
      <c r="G41" s="28">
        <v>27475.07</v>
      </c>
      <c r="H41" s="28" t="s">
        <v>41</v>
      </c>
      <c r="I41" s="28" t="s">
        <v>41</v>
      </c>
      <c r="J41" s="28">
        <f t="shared" si="0"/>
        <v>27475.07</v>
      </c>
      <c r="K41" s="28">
        <f t="shared" si="3"/>
        <v>7924.93</v>
      </c>
      <c r="L41" s="45">
        <f t="shared" si="1"/>
        <v>7924.93</v>
      </c>
    </row>
    <row r="42" spans="1:12">
      <c r="A42" s="26" t="s">
        <v>92</v>
      </c>
      <c r="B42" s="27" t="s">
        <v>69</v>
      </c>
      <c r="C42" s="85" t="s">
        <v>112</v>
      </c>
      <c r="D42" s="86"/>
      <c r="E42" s="28">
        <v>35400</v>
      </c>
      <c r="F42" s="28">
        <f t="shared" si="5"/>
        <v>35400</v>
      </c>
      <c r="G42" s="28">
        <v>27475.07</v>
      </c>
      <c r="H42" s="28" t="s">
        <v>41</v>
      </c>
      <c r="I42" s="28" t="s">
        <v>41</v>
      </c>
      <c r="J42" s="28">
        <f t="shared" si="0"/>
        <v>27475.07</v>
      </c>
      <c r="K42" s="28">
        <f t="shared" si="3"/>
        <v>7924.93</v>
      </c>
      <c r="L42" s="45">
        <f t="shared" si="1"/>
        <v>7924.93</v>
      </c>
    </row>
    <row r="43" spans="1:12" ht="30">
      <c r="A43" s="26" t="s">
        <v>333</v>
      </c>
      <c r="B43" s="27" t="s">
        <v>69</v>
      </c>
      <c r="C43" s="100" t="s">
        <v>332</v>
      </c>
      <c r="D43" s="101"/>
      <c r="E43" s="48">
        <v>24400</v>
      </c>
      <c r="F43" s="48">
        <f t="shared" si="5"/>
        <v>24400</v>
      </c>
      <c r="G43" s="48">
        <v>24400</v>
      </c>
      <c r="H43" s="48" t="s">
        <v>41</v>
      </c>
      <c r="I43" s="48" t="s">
        <v>41</v>
      </c>
      <c r="J43" s="48">
        <f t="shared" ref="J43" si="17">IF(IF(G43="-",0,G43)+IF(H43="-",0,H43)+IF(I43="-",0,I43)=0,"-",IF(G43="-",0,G43)+IF(H43="-",0,H43)+IF(I43="-",0,I43))</f>
        <v>24400</v>
      </c>
      <c r="K43" s="28">
        <f t="shared" si="3"/>
        <v>0</v>
      </c>
      <c r="L43" s="49">
        <f t="shared" ref="L43" si="18">F43-J43</f>
        <v>0</v>
      </c>
    </row>
    <row r="44" spans="1:12">
      <c r="A44" s="26" t="s">
        <v>94</v>
      </c>
      <c r="B44" s="27" t="s">
        <v>69</v>
      </c>
      <c r="C44" s="85" t="s">
        <v>113</v>
      </c>
      <c r="D44" s="86"/>
      <c r="E44" s="28">
        <v>11000</v>
      </c>
      <c r="F44" s="28">
        <f t="shared" si="5"/>
        <v>11000</v>
      </c>
      <c r="G44" s="28">
        <v>3075.07</v>
      </c>
      <c r="H44" s="28" t="s">
        <v>41</v>
      </c>
      <c r="I44" s="28" t="s">
        <v>41</v>
      </c>
      <c r="J44" s="28">
        <f t="shared" si="0"/>
        <v>3075.07</v>
      </c>
      <c r="K44" s="28">
        <f t="shared" si="3"/>
        <v>7924.93</v>
      </c>
      <c r="L44" s="45">
        <f t="shared" si="1"/>
        <v>7924.93</v>
      </c>
    </row>
    <row r="45" spans="1:12" ht="15.75">
      <c r="A45" s="23" t="s">
        <v>114</v>
      </c>
      <c r="B45" s="24" t="s">
        <v>69</v>
      </c>
      <c r="C45" s="83" t="s">
        <v>115</v>
      </c>
      <c r="D45" s="84"/>
      <c r="E45" s="44">
        <v>50000</v>
      </c>
      <c r="F45" s="44">
        <f t="shared" ref="F45:F46" si="19">E45</f>
        <v>50000</v>
      </c>
      <c r="G45" s="44">
        <v>0</v>
      </c>
      <c r="H45" s="44" t="s">
        <v>41</v>
      </c>
      <c r="I45" s="44" t="s">
        <v>41</v>
      </c>
      <c r="J45" s="44">
        <v>0</v>
      </c>
      <c r="K45" s="44">
        <f t="shared" si="3"/>
        <v>50000</v>
      </c>
      <c r="L45" s="44">
        <f t="shared" ref="L45:L47" si="20">K45</f>
        <v>50000</v>
      </c>
    </row>
    <row r="46" spans="1:12">
      <c r="A46" s="26" t="s">
        <v>90</v>
      </c>
      <c r="B46" s="27" t="s">
        <v>69</v>
      </c>
      <c r="C46" s="85" t="s">
        <v>116</v>
      </c>
      <c r="D46" s="86"/>
      <c r="E46" s="28">
        <v>50000</v>
      </c>
      <c r="F46" s="28">
        <f t="shared" si="19"/>
        <v>50000</v>
      </c>
      <c r="G46" s="28">
        <v>0</v>
      </c>
      <c r="H46" s="28" t="s">
        <v>41</v>
      </c>
      <c r="I46" s="28" t="s">
        <v>41</v>
      </c>
      <c r="J46" s="28">
        <v>0</v>
      </c>
      <c r="K46" s="28">
        <f t="shared" si="3"/>
        <v>50000</v>
      </c>
      <c r="L46" s="28">
        <f t="shared" si="20"/>
        <v>50000</v>
      </c>
    </row>
    <row r="47" spans="1:12">
      <c r="A47" s="26" t="s">
        <v>98</v>
      </c>
      <c r="B47" s="27" t="s">
        <v>69</v>
      </c>
      <c r="C47" s="85" t="s">
        <v>117</v>
      </c>
      <c r="D47" s="86"/>
      <c r="E47" s="28">
        <v>50000</v>
      </c>
      <c r="F47" s="28">
        <f t="shared" si="5"/>
        <v>50000</v>
      </c>
      <c r="G47" s="28">
        <v>0</v>
      </c>
      <c r="H47" s="28" t="s">
        <v>41</v>
      </c>
      <c r="I47" s="28" t="s">
        <v>41</v>
      </c>
      <c r="J47" s="28">
        <v>0</v>
      </c>
      <c r="K47" s="28">
        <f t="shared" si="3"/>
        <v>50000</v>
      </c>
      <c r="L47" s="28">
        <f t="shared" si="20"/>
        <v>50000</v>
      </c>
    </row>
    <row r="48" spans="1:12" ht="31.5">
      <c r="A48" s="23" t="s">
        <v>118</v>
      </c>
      <c r="B48" s="24" t="s">
        <v>69</v>
      </c>
      <c r="C48" s="83" t="s">
        <v>119</v>
      </c>
      <c r="D48" s="84"/>
      <c r="E48" s="25">
        <v>70700</v>
      </c>
      <c r="F48" s="28">
        <f t="shared" si="5"/>
        <v>70700</v>
      </c>
      <c r="G48" s="25">
        <v>60568.800000000003</v>
      </c>
      <c r="H48" s="25" t="s">
        <v>41</v>
      </c>
      <c r="I48" s="25" t="s">
        <v>41</v>
      </c>
      <c r="J48" s="25">
        <f>IF(IF(G48="-",0,G48)+IF(H48="-",0,H48)+IF(I48="-",0,I48)=0,"-",IF(G48="-",0,G48)+IF(H48="-",0,H48)+IF(I48="-",0,I48))</f>
        <v>60568.800000000003</v>
      </c>
      <c r="K48" s="44">
        <f t="shared" si="3"/>
        <v>10131.199999999997</v>
      </c>
      <c r="L48" s="25">
        <f t="shared" si="1"/>
        <v>10131.199999999997</v>
      </c>
    </row>
    <row r="49" spans="1:12" ht="45">
      <c r="A49" s="26" t="s">
        <v>82</v>
      </c>
      <c r="B49" s="27" t="s">
        <v>69</v>
      </c>
      <c r="C49" s="85" t="s">
        <v>120</v>
      </c>
      <c r="D49" s="86"/>
      <c r="E49" s="28">
        <v>50700</v>
      </c>
      <c r="F49" s="28">
        <f t="shared" si="5"/>
        <v>50700</v>
      </c>
      <c r="G49" s="28">
        <v>40568.800000000003</v>
      </c>
      <c r="H49" s="28" t="s">
        <v>41</v>
      </c>
      <c r="I49" s="28" t="s">
        <v>41</v>
      </c>
      <c r="J49" s="28">
        <f t="shared" si="0"/>
        <v>40568.800000000003</v>
      </c>
      <c r="K49" s="28">
        <f t="shared" si="3"/>
        <v>10131.199999999997</v>
      </c>
      <c r="L49" s="45">
        <f t="shared" si="1"/>
        <v>10131.199999999997</v>
      </c>
    </row>
    <row r="50" spans="1:12" ht="45">
      <c r="A50" s="26" t="s">
        <v>84</v>
      </c>
      <c r="B50" s="27" t="s">
        <v>69</v>
      </c>
      <c r="C50" s="85" t="s">
        <v>121</v>
      </c>
      <c r="D50" s="86"/>
      <c r="E50" s="28">
        <v>50700</v>
      </c>
      <c r="F50" s="28">
        <f t="shared" ref="F50:F51" si="21">E50</f>
        <v>50700</v>
      </c>
      <c r="G50" s="28">
        <v>40568.800000000003</v>
      </c>
      <c r="H50" s="28" t="s">
        <v>41</v>
      </c>
      <c r="I50" s="28" t="s">
        <v>41</v>
      </c>
      <c r="J50" s="28">
        <f t="shared" si="0"/>
        <v>40568.800000000003</v>
      </c>
      <c r="K50" s="28">
        <f t="shared" si="3"/>
        <v>10131.199999999997</v>
      </c>
      <c r="L50" s="45">
        <f t="shared" si="1"/>
        <v>10131.199999999997</v>
      </c>
    </row>
    <row r="51" spans="1:12" ht="45">
      <c r="A51" s="26" t="s">
        <v>86</v>
      </c>
      <c r="B51" s="27" t="s">
        <v>69</v>
      </c>
      <c r="C51" s="85" t="s">
        <v>122</v>
      </c>
      <c r="D51" s="86"/>
      <c r="E51" s="28">
        <v>50700</v>
      </c>
      <c r="F51" s="28">
        <f t="shared" si="21"/>
        <v>50700</v>
      </c>
      <c r="G51" s="28">
        <v>40568.800000000003</v>
      </c>
      <c r="H51" s="28" t="s">
        <v>41</v>
      </c>
      <c r="I51" s="28" t="s">
        <v>41</v>
      </c>
      <c r="J51" s="28">
        <f t="shared" si="0"/>
        <v>40568.800000000003</v>
      </c>
      <c r="K51" s="28">
        <f t="shared" si="3"/>
        <v>10131.199999999997</v>
      </c>
      <c r="L51" s="45">
        <f t="shared" si="1"/>
        <v>10131.199999999997</v>
      </c>
    </row>
    <row r="52" spans="1:12">
      <c r="A52" s="26" t="s">
        <v>90</v>
      </c>
      <c r="B52" s="27" t="s">
        <v>69</v>
      </c>
      <c r="C52" s="85" t="s">
        <v>123</v>
      </c>
      <c r="D52" s="86"/>
      <c r="E52" s="28">
        <v>20000</v>
      </c>
      <c r="F52" s="28">
        <f t="shared" si="5"/>
        <v>20000</v>
      </c>
      <c r="G52" s="28">
        <v>20000</v>
      </c>
      <c r="H52" s="28" t="s">
        <v>41</v>
      </c>
      <c r="I52" s="28" t="s">
        <v>41</v>
      </c>
      <c r="J52" s="28">
        <f t="shared" si="0"/>
        <v>20000</v>
      </c>
      <c r="K52" s="28">
        <f t="shared" si="3"/>
        <v>0</v>
      </c>
      <c r="L52" s="45">
        <f t="shared" si="1"/>
        <v>0</v>
      </c>
    </row>
    <row r="53" spans="1:12">
      <c r="A53" s="26" t="s">
        <v>92</v>
      </c>
      <c r="B53" s="27" t="s">
        <v>69</v>
      </c>
      <c r="C53" s="85" t="s">
        <v>124</v>
      </c>
      <c r="D53" s="86"/>
      <c r="E53" s="28">
        <v>20000</v>
      </c>
      <c r="F53" s="28">
        <f t="shared" si="5"/>
        <v>20000</v>
      </c>
      <c r="G53" s="28">
        <v>20000</v>
      </c>
      <c r="H53" s="28" t="s">
        <v>41</v>
      </c>
      <c r="I53" s="28" t="s">
        <v>41</v>
      </c>
      <c r="J53" s="28">
        <f t="shared" si="0"/>
        <v>20000</v>
      </c>
      <c r="K53" s="28">
        <f t="shared" si="3"/>
        <v>0</v>
      </c>
      <c r="L53" s="45">
        <f t="shared" si="1"/>
        <v>0</v>
      </c>
    </row>
    <row r="54" spans="1:12" ht="15.75">
      <c r="A54" s="26" t="s">
        <v>96</v>
      </c>
      <c r="B54" s="27" t="s">
        <v>69</v>
      </c>
      <c r="C54" s="85" t="s">
        <v>125</v>
      </c>
      <c r="D54" s="86"/>
      <c r="E54" s="28">
        <v>20000</v>
      </c>
      <c r="F54" s="28">
        <f t="shared" si="5"/>
        <v>20000</v>
      </c>
      <c r="G54" s="28">
        <v>20000</v>
      </c>
      <c r="H54" s="28" t="s">
        <v>41</v>
      </c>
      <c r="I54" s="28" t="s">
        <v>41</v>
      </c>
      <c r="J54" s="28">
        <f t="shared" si="0"/>
        <v>20000</v>
      </c>
      <c r="K54" s="28">
        <f t="shared" si="3"/>
        <v>0</v>
      </c>
      <c r="L54" s="25">
        <f t="shared" si="1"/>
        <v>0</v>
      </c>
    </row>
    <row r="55" spans="1:12" ht="15.75">
      <c r="A55" s="23" t="s">
        <v>126</v>
      </c>
      <c r="B55" s="24" t="s">
        <v>69</v>
      </c>
      <c r="C55" s="83" t="s">
        <v>127</v>
      </c>
      <c r="D55" s="84"/>
      <c r="E55" s="25">
        <v>119700</v>
      </c>
      <c r="F55" s="44">
        <f t="shared" si="5"/>
        <v>119700</v>
      </c>
      <c r="G55" s="44">
        <v>119700</v>
      </c>
      <c r="H55" s="44" t="s">
        <v>41</v>
      </c>
      <c r="I55" s="44" t="s">
        <v>41</v>
      </c>
      <c r="J55" s="44">
        <f t="shared" si="0"/>
        <v>119700</v>
      </c>
      <c r="K55" s="44">
        <f t="shared" si="3"/>
        <v>0</v>
      </c>
      <c r="L55" s="44">
        <f t="shared" si="1"/>
        <v>0</v>
      </c>
    </row>
    <row r="56" spans="1:12" ht="90">
      <c r="A56" s="26" t="s">
        <v>72</v>
      </c>
      <c r="B56" s="27" t="s">
        <v>69</v>
      </c>
      <c r="C56" s="85" t="s">
        <v>128</v>
      </c>
      <c r="D56" s="86"/>
      <c r="E56" s="28">
        <v>109099.33</v>
      </c>
      <c r="F56" s="28">
        <f t="shared" si="5"/>
        <v>109099.33</v>
      </c>
      <c r="G56" s="28">
        <v>109099.33</v>
      </c>
      <c r="H56" s="28" t="s">
        <v>41</v>
      </c>
      <c r="I56" s="28" t="s">
        <v>41</v>
      </c>
      <c r="J56" s="28">
        <f t="shared" si="0"/>
        <v>109099.33</v>
      </c>
      <c r="K56" s="28">
        <f t="shared" si="3"/>
        <v>0</v>
      </c>
      <c r="L56" s="45">
        <f t="shared" si="1"/>
        <v>0</v>
      </c>
    </row>
    <row r="57" spans="1:12" ht="45">
      <c r="A57" s="26" t="s">
        <v>74</v>
      </c>
      <c r="B57" s="27" t="s">
        <v>69</v>
      </c>
      <c r="C57" s="85" t="s">
        <v>129</v>
      </c>
      <c r="D57" s="86"/>
      <c r="E57" s="28">
        <v>109099.33</v>
      </c>
      <c r="F57" s="28">
        <f t="shared" ref="F57" si="22">E57</f>
        <v>109099.33</v>
      </c>
      <c r="G57" s="28">
        <v>109099.33</v>
      </c>
      <c r="H57" s="28" t="s">
        <v>41</v>
      </c>
      <c r="I57" s="28" t="s">
        <v>41</v>
      </c>
      <c r="J57" s="28">
        <f t="shared" ref="J57" si="23">IF(IF(G57="-",0,G57)+IF(H57="-",0,H57)+IF(I57="-",0,I57)=0,"-",IF(G57="-",0,G57)+IF(H57="-",0,H57)+IF(I57="-",0,I57))</f>
        <v>109099.33</v>
      </c>
      <c r="K57" s="28">
        <f t="shared" si="3"/>
        <v>0</v>
      </c>
      <c r="L57" s="45">
        <f t="shared" si="1"/>
        <v>0</v>
      </c>
    </row>
    <row r="58" spans="1:12" ht="30">
      <c r="A58" s="26" t="s">
        <v>76</v>
      </c>
      <c r="B58" s="27" t="s">
        <v>69</v>
      </c>
      <c r="C58" s="85" t="s">
        <v>130</v>
      </c>
      <c r="D58" s="86"/>
      <c r="E58" s="28">
        <v>83793.649999999994</v>
      </c>
      <c r="F58" s="28">
        <f t="shared" si="5"/>
        <v>83793.649999999994</v>
      </c>
      <c r="G58" s="28">
        <v>83793.649999999994</v>
      </c>
      <c r="H58" s="28" t="s">
        <v>41</v>
      </c>
      <c r="I58" s="28" t="s">
        <v>41</v>
      </c>
      <c r="J58" s="28">
        <f t="shared" si="0"/>
        <v>83793.649999999994</v>
      </c>
      <c r="K58" s="28">
        <f t="shared" si="3"/>
        <v>0</v>
      </c>
      <c r="L58" s="45">
        <f t="shared" si="1"/>
        <v>0</v>
      </c>
    </row>
    <row r="59" spans="1:12" ht="75">
      <c r="A59" s="26" t="s">
        <v>80</v>
      </c>
      <c r="B59" s="27" t="s">
        <v>69</v>
      </c>
      <c r="C59" s="85" t="s">
        <v>131</v>
      </c>
      <c r="D59" s="86"/>
      <c r="E59" s="28">
        <v>25305.68</v>
      </c>
      <c r="F59" s="28">
        <f t="shared" si="5"/>
        <v>25305.68</v>
      </c>
      <c r="G59" s="28">
        <v>25305.68</v>
      </c>
      <c r="H59" s="28" t="s">
        <v>41</v>
      </c>
      <c r="I59" s="28" t="s">
        <v>41</v>
      </c>
      <c r="J59" s="28">
        <f t="shared" si="0"/>
        <v>25305.68</v>
      </c>
      <c r="K59" s="28">
        <f t="shared" si="3"/>
        <v>0</v>
      </c>
      <c r="L59" s="45">
        <f t="shared" si="1"/>
        <v>0</v>
      </c>
    </row>
    <row r="60" spans="1:12" ht="45">
      <c r="A60" s="26" t="s">
        <v>82</v>
      </c>
      <c r="B60" s="27" t="s">
        <v>69</v>
      </c>
      <c r="C60" s="85" t="s">
        <v>132</v>
      </c>
      <c r="D60" s="86"/>
      <c r="E60" s="28">
        <v>10600.67</v>
      </c>
      <c r="F60" s="28">
        <f t="shared" si="5"/>
        <v>10600.67</v>
      </c>
      <c r="G60" s="28">
        <v>10600.67</v>
      </c>
      <c r="H60" s="28" t="s">
        <v>41</v>
      </c>
      <c r="I60" s="28" t="s">
        <v>41</v>
      </c>
      <c r="J60" s="28">
        <f t="shared" si="0"/>
        <v>10600.67</v>
      </c>
      <c r="K60" s="28">
        <f t="shared" si="3"/>
        <v>0</v>
      </c>
      <c r="L60" s="45">
        <f t="shared" si="1"/>
        <v>0</v>
      </c>
    </row>
    <row r="61" spans="1:12" ht="45">
      <c r="A61" s="26" t="s">
        <v>84</v>
      </c>
      <c r="B61" s="27" t="s">
        <v>69</v>
      </c>
      <c r="C61" s="85" t="s">
        <v>133</v>
      </c>
      <c r="D61" s="86"/>
      <c r="E61" s="28">
        <v>10600.67</v>
      </c>
      <c r="F61" s="28">
        <f t="shared" ref="F61:F68" si="24">E61</f>
        <v>10600.67</v>
      </c>
      <c r="G61" s="28">
        <v>10600.67</v>
      </c>
      <c r="H61" s="28" t="s">
        <v>41</v>
      </c>
      <c r="I61" s="28" t="s">
        <v>41</v>
      </c>
      <c r="J61" s="28">
        <f t="shared" ref="J61:J68" si="25">IF(IF(G61="-",0,G61)+IF(H61="-",0,H61)+IF(I61="-",0,I61)=0,"-",IF(G61="-",0,G61)+IF(H61="-",0,H61)+IF(I61="-",0,I61))</f>
        <v>10600.67</v>
      </c>
      <c r="K61" s="28">
        <f t="shared" si="3"/>
        <v>0</v>
      </c>
      <c r="L61" s="45">
        <f t="shared" si="1"/>
        <v>0</v>
      </c>
    </row>
    <row r="62" spans="1:12" ht="45">
      <c r="A62" s="26" t="s">
        <v>86</v>
      </c>
      <c r="B62" s="27" t="s">
        <v>69</v>
      </c>
      <c r="C62" s="85" t="s">
        <v>134</v>
      </c>
      <c r="D62" s="86"/>
      <c r="E62" s="28">
        <v>10600.67</v>
      </c>
      <c r="F62" s="28">
        <f t="shared" si="24"/>
        <v>10600.67</v>
      </c>
      <c r="G62" s="28">
        <v>10600.67</v>
      </c>
      <c r="H62" s="28" t="s">
        <v>41</v>
      </c>
      <c r="I62" s="28" t="s">
        <v>41</v>
      </c>
      <c r="J62" s="28">
        <f t="shared" si="25"/>
        <v>10600.67</v>
      </c>
      <c r="K62" s="28">
        <f t="shared" si="3"/>
        <v>0</v>
      </c>
      <c r="L62" s="45">
        <f t="shared" si="1"/>
        <v>0</v>
      </c>
    </row>
    <row r="63" spans="1:12" ht="31.5">
      <c r="A63" s="23" t="s">
        <v>135</v>
      </c>
      <c r="B63" s="24" t="s">
        <v>69</v>
      </c>
      <c r="C63" s="83" t="s">
        <v>136</v>
      </c>
      <c r="D63" s="84"/>
      <c r="E63" s="25">
        <v>119700</v>
      </c>
      <c r="F63" s="44">
        <f t="shared" si="24"/>
        <v>119700</v>
      </c>
      <c r="G63" s="44">
        <v>119700</v>
      </c>
      <c r="H63" s="44" t="s">
        <v>41</v>
      </c>
      <c r="I63" s="44" t="s">
        <v>41</v>
      </c>
      <c r="J63" s="44">
        <f t="shared" si="25"/>
        <v>119700</v>
      </c>
      <c r="K63" s="44">
        <f t="shared" si="3"/>
        <v>0</v>
      </c>
      <c r="L63" s="44">
        <f t="shared" si="1"/>
        <v>0</v>
      </c>
    </row>
    <row r="64" spans="1:12" ht="90">
      <c r="A64" s="26" t="s">
        <v>72</v>
      </c>
      <c r="B64" s="27" t="s">
        <v>69</v>
      </c>
      <c r="C64" s="85" t="s">
        <v>137</v>
      </c>
      <c r="D64" s="86"/>
      <c r="E64" s="28">
        <v>109099.33</v>
      </c>
      <c r="F64" s="28">
        <f t="shared" si="24"/>
        <v>109099.33</v>
      </c>
      <c r="G64" s="28">
        <v>109099.33</v>
      </c>
      <c r="H64" s="28" t="s">
        <v>41</v>
      </c>
      <c r="I64" s="28" t="s">
        <v>41</v>
      </c>
      <c r="J64" s="28">
        <f t="shared" si="25"/>
        <v>109099.33</v>
      </c>
      <c r="K64" s="28">
        <f t="shared" si="3"/>
        <v>0</v>
      </c>
      <c r="L64" s="45">
        <f t="shared" si="1"/>
        <v>0</v>
      </c>
    </row>
    <row r="65" spans="1:12" ht="45">
      <c r="A65" s="26" t="s">
        <v>74</v>
      </c>
      <c r="B65" s="27" t="s">
        <v>69</v>
      </c>
      <c r="C65" s="85" t="s">
        <v>138</v>
      </c>
      <c r="D65" s="86"/>
      <c r="E65" s="28">
        <v>109099.33</v>
      </c>
      <c r="F65" s="28">
        <f t="shared" si="24"/>
        <v>109099.33</v>
      </c>
      <c r="G65" s="28">
        <v>109099.33</v>
      </c>
      <c r="H65" s="28" t="s">
        <v>41</v>
      </c>
      <c r="I65" s="28" t="s">
        <v>41</v>
      </c>
      <c r="J65" s="28">
        <f t="shared" si="25"/>
        <v>109099.33</v>
      </c>
      <c r="K65" s="28">
        <f t="shared" si="3"/>
        <v>0</v>
      </c>
      <c r="L65" s="45">
        <f t="shared" si="1"/>
        <v>0</v>
      </c>
    </row>
    <row r="66" spans="1:12" ht="30">
      <c r="A66" s="26" t="s">
        <v>76</v>
      </c>
      <c r="B66" s="27" t="s">
        <v>69</v>
      </c>
      <c r="C66" s="85" t="s">
        <v>139</v>
      </c>
      <c r="D66" s="86"/>
      <c r="E66" s="28">
        <v>83793.649999999994</v>
      </c>
      <c r="F66" s="28">
        <f t="shared" si="24"/>
        <v>83793.649999999994</v>
      </c>
      <c r="G66" s="28">
        <v>83793.649999999994</v>
      </c>
      <c r="H66" s="28" t="s">
        <v>41</v>
      </c>
      <c r="I66" s="28" t="s">
        <v>41</v>
      </c>
      <c r="J66" s="28">
        <f t="shared" si="25"/>
        <v>83793.649999999994</v>
      </c>
      <c r="K66" s="28">
        <f t="shared" si="3"/>
        <v>0</v>
      </c>
      <c r="L66" s="45">
        <f t="shared" si="1"/>
        <v>0</v>
      </c>
    </row>
    <row r="67" spans="1:12" ht="75">
      <c r="A67" s="26" t="s">
        <v>80</v>
      </c>
      <c r="B67" s="27" t="s">
        <v>69</v>
      </c>
      <c r="C67" s="85" t="s">
        <v>140</v>
      </c>
      <c r="D67" s="86"/>
      <c r="E67" s="28">
        <v>25305.68</v>
      </c>
      <c r="F67" s="28">
        <f t="shared" si="24"/>
        <v>25305.68</v>
      </c>
      <c r="G67" s="28">
        <v>25305.68</v>
      </c>
      <c r="H67" s="28" t="s">
        <v>41</v>
      </c>
      <c r="I67" s="28" t="s">
        <v>41</v>
      </c>
      <c r="J67" s="28">
        <f t="shared" si="25"/>
        <v>25305.68</v>
      </c>
      <c r="K67" s="28">
        <f t="shared" si="3"/>
        <v>0</v>
      </c>
      <c r="L67" s="45">
        <f t="shared" si="1"/>
        <v>0</v>
      </c>
    </row>
    <row r="68" spans="1:12" ht="45">
      <c r="A68" s="26" t="s">
        <v>82</v>
      </c>
      <c r="B68" s="27" t="s">
        <v>69</v>
      </c>
      <c r="C68" s="85" t="s">
        <v>141</v>
      </c>
      <c r="D68" s="86"/>
      <c r="E68" s="28">
        <v>10600.67</v>
      </c>
      <c r="F68" s="28">
        <f t="shared" si="24"/>
        <v>10600.67</v>
      </c>
      <c r="G68" s="28">
        <v>10600.67</v>
      </c>
      <c r="H68" s="28" t="s">
        <v>41</v>
      </c>
      <c r="I68" s="28" t="s">
        <v>41</v>
      </c>
      <c r="J68" s="28">
        <f t="shared" si="25"/>
        <v>10600.67</v>
      </c>
      <c r="K68" s="28">
        <f t="shared" si="3"/>
        <v>0</v>
      </c>
      <c r="L68" s="45">
        <f t="shared" si="1"/>
        <v>0</v>
      </c>
    </row>
    <row r="69" spans="1:12" ht="45">
      <c r="A69" s="26" t="s">
        <v>84</v>
      </c>
      <c r="B69" s="27" t="s">
        <v>69</v>
      </c>
      <c r="C69" s="85" t="s">
        <v>142</v>
      </c>
      <c r="D69" s="86"/>
      <c r="E69" s="28">
        <v>10600.67</v>
      </c>
      <c r="F69" s="28">
        <f t="shared" ref="F69:F70" si="26">E69</f>
        <v>10600.67</v>
      </c>
      <c r="G69" s="28">
        <v>10600.67</v>
      </c>
      <c r="H69" s="28" t="s">
        <v>41</v>
      </c>
      <c r="I69" s="28" t="s">
        <v>41</v>
      </c>
      <c r="J69" s="28">
        <f t="shared" ref="J69:J70" si="27">IF(IF(G69="-",0,G69)+IF(H69="-",0,H69)+IF(I69="-",0,I69)=0,"-",IF(G69="-",0,G69)+IF(H69="-",0,H69)+IF(I69="-",0,I69))</f>
        <v>10600.67</v>
      </c>
      <c r="K69" s="28">
        <f t="shared" si="3"/>
        <v>0</v>
      </c>
      <c r="L69" s="45">
        <f t="shared" si="1"/>
        <v>0</v>
      </c>
    </row>
    <row r="70" spans="1:12" ht="45">
      <c r="A70" s="26" t="s">
        <v>86</v>
      </c>
      <c r="B70" s="27" t="s">
        <v>69</v>
      </c>
      <c r="C70" s="85" t="s">
        <v>143</v>
      </c>
      <c r="D70" s="86"/>
      <c r="E70" s="28">
        <v>10600.67</v>
      </c>
      <c r="F70" s="28">
        <f t="shared" si="26"/>
        <v>10600.67</v>
      </c>
      <c r="G70" s="28">
        <v>10600.67</v>
      </c>
      <c r="H70" s="28" t="s">
        <v>41</v>
      </c>
      <c r="I70" s="28" t="s">
        <v>41</v>
      </c>
      <c r="J70" s="28">
        <f t="shared" si="27"/>
        <v>10600.67</v>
      </c>
      <c r="K70" s="28">
        <f t="shared" si="3"/>
        <v>0</v>
      </c>
      <c r="L70" s="45">
        <f t="shared" si="1"/>
        <v>0</v>
      </c>
    </row>
    <row r="71" spans="1:12" ht="47.25">
      <c r="A71" s="23" t="s">
        <v>144</v>
      </c>
      <c r="B71" s="24" t="s">
        <v>69</v>
      </c>
      <c r="C71" s="83" t="s">
        <v>145</v>
      </c>
      <c r="D71" s="84"/>
      <c r="E71" s="25">
        <v>131300</v>
      </c>
      <c r="F71" s="44">
        <f t="shared" si="5"/>
        <v>131300</v>
      </c>
      <c r="G71" s="44">
        <v>129065</v>
      </c>
      <c r="H71" s="44" t="s">
        <v>41</v>
      </c>
      <c r="I71" s="44" t="s">
        <v>41</v>
      </c>
      <c r="J71" s="44">
        <f t="shared" si="0"/>
        <v>129065</v>
      </c>
      <c r="K71" s="44">
        <f t="shared" si="3"/>
        <v>2235</v>
      </c>
      <c r="L71" s="25">
        <f t="shared" si="1"/>
        <v>2235</v>
      </c>
    </row>
    <row r="72" spans="1:12" ht="45">
      <c r="A72" s="26" t="s">
        <v>82</v>
      </c>
      <c r="B72" s="27" t="s">
        <v>69</v>
      </c>
      <c r="C72" s="85" t="s">
        <v>146</v>
      </c>
      <c r="D72" s="86"/>
      <c r="E72" s="45">
        <v>131300</v>
      </c>
      <c r="F72" s="45">
        <f t="shared" ref="F72:F74" si="28">E72</f>
        <v>131300</v>
      </c>
      <c r="G72" s="45">
        <v>129065</v>
      </c>
      <c r="H72" s="28" t="s">
        <v>41</v>
      </c>
      <c r="I72" s="28" t="s">
        <v>41</v>
      </c>
      <c r="J72" s="28">
        <f t="shared" si="0"/>
        <v>129065</v>
      </c>
      <c r="K72" s="28">
        <f t="shared" si="3"/>
        <v>2235</v>
      </c>
      <c r="L72" s="45">
        <f t="shared" si="1"/>
        <v>2235</v>
      </c>
    </row>
    <row r="73" spans="1:12" ht="45">
      <c r="A73" s="26" t="s">
        <v>84</v>
      </c>
      <c r="B73" s="27" t="s">
        <v>69</v>
      </c>
      <c r="C73" s="85" t="s">
        <v>147</v>
      </c>
      <c r="D73" s="86"/>
      <c r="E73" s="45">
        <v>131300</v>
      </c>
      <c r="F73" s="45">
        <f t="shared" si="28"/>
        <v>131300</v>
      </c>
      <c r="G73" s="45">
        <v>129065</v>
      </c>
      <c r="H73" s="28" t="s">
        <v>41</v>
      </c>
      <c r="I73" s="28" t="s">
        <v>41</v>
      </c>
      <c r="J73" s="28">
        <f t="shared" si="0"/>
        <v>129065</v>
      </c>
      <c r="K73" s="28">
        <f t="shared" si="3"/>
        <v>2235</v>
      </c>
      <c r="L73" s="45">
        <f t="shared" si="1"/>
        <v>2235</v>
      </c>
    </row>
    <row r="74" spans="1:12" ht="45">
      <c r="A74" s="26" t="s">
        <v>86</v>
      </c>
      <c r="B74" s="27" t="s">
        <v>69</v>
      </c>
      <c r="C74" s="85" t="s">
        <v>148</v>
      </c>
      <c r="D74" s="86"/>
      <c r="E74" s="45">
        <v>131300</v>
      </c>
      <c r="F74" s="45">
        <f t="shared" si="28"/>
        <v>131300</v>
      </c>
      <c r="G74" s="45">
        <v>129065</v>
      </c>
      <c r="H74" s="28" t="s">
        <v>41</v>
      </c>
      <c r="I74" s="28" t="s">
        <v>41</v>
      </c>
      <c r="J74" s="28">
        <f t="shared" si="0"/>
        <v>129065</v>
      </c>
      <c r="K74" s="28">
        <f t="shared" si="3"/>
        <v>2235</v>
      </c>
      <c r="L74" s="45">
        <f t="shared" si="1"/>
        <v>2235</v>
      </c>
    </row>
    <row r="75" spans="1:12" ht="63">
      <c r="A75" s="23" t="s">
        <v>149</v>
      </c>
      <c r="B75" s="24" t="s">
        <v>69</v>
      </c>
      <c r="C75" s="83" t="s">
        <v>150</v>
      </c>
      <c r="D75" s="84"/>
      <c r="E75" s="25">
        <v>4000</v>
      </c>
      <c r="F75" s="44">
        <f t="shared" si="5"/>
        <v>4000</v>
      </c>
      <c r="G75" s="44">
        <v>3850</v>
      </c>
      <c r="H75" s="44" t="s">
        <v>41</v>
      </c>
      <c r="I75" s="44" t="s">
        <v>41</v>
      </c>
      <c r="J75" s="44">
        <f t="shared" ref="J75:J138" si="29">IF(IF(G75="-",0,G75)+IF(H75="-",0,H75)+IF(I75="-",0,I75)=0,"-",IF(G75="-",0,G75)+IF(H75="-",0,H75)+IF(I75="-",0,I75))</f>
        <v>3850</v>
      </c>
      <c r="K75" s="44">
        <f t="shared" si="3"/>
        <v>150</v>
      </c>
      <c r="L75" s="25">
        <f t="shared" si="1"/>
        <v>150</v>
      </c>
    </row>
    <row r="76" spans="1:12" ht="45">
      <c r="A76" s="26" t="s">
        <v>82</v>
      </c>
      <c r="B76" s="27" t="s">
        <v>69</v>
      </c>
      <c r="C76" s="85" t="s">
        <v>151</v>
      </c>
      <c r="D76" s="86"/>
      <c r="E76" s="45">
        <v>4000</v>
      </c>
      <c r="F76" s="45">
        <f t="shared" ref="F76:F78" si="30">E76</f>
        <v>4000</v>
      </c>
      <c r="G76" s="45">
        <v>3850</v>
      </c>
      <c r="H76" s="28" t="s">
        <v>41</v>
      </c>
      <c r="I76" s="28" t="s">
        <v>41</v>
      </c>
      <c r="J76" s="28">
        <f t="shared" si="29"/>
        <v>3850</v>
      </c>
      <c r="K76" s="28">
        <f t="shared" si="3"/>
        <v>150</v>
      </c>
      <c r="L76" s="45">
        <f t="shared" si="1"/>
        <v>150</v>
      </c>
    </row>
    <row r="77" spans="1:12" ht="45">
      <c r="A77" s="26" t="s">
        <v>84</v>
      </c>
      <c r="B77" s="27" t="s">
        <v>69</v>
      </c>
      <c r="C77" s="85" t="s">
        <v>152</v>
      </c>
      <c r="D77" s="86"/>
      <c r="E77" s="45">
        <v>4000</v>
      </c>
      <c r="F77" s="45">
        <f t="shared" si="30"/>
        <v>4000</v>
      </c>
      <c r="G77" s="45">
        <v>3850</v>
      </c>
      <c r="H77" s="28" t="s">
        <v>41</v>
      </c>
      <c r="I77" s="28" t="s">
        <v>41</v>
      </c>
      <c r="J77" s="28">
        <f t="shared" si="29"/>
        <v>3850</v>
      </c>
      <c r="K77" s="28">
        <f t="shared" si="3"/>
        <v>150</v>
      </c>
      <c r="L77" s="45">
        <f t="shared" si="1"/>
        <v>150</v>
      </c>
    </row>
    <row r="78" spans="1:12" ht="45">
      <c r="A78" s="26" t="s">
        <v>86</v>
      </c>
      <c r="B78" s="27" t="s">
        <v>69</v>
      </c>
      <c r="C78" s="85" t="s">
        <v>153</v>
      </c>
      <c r="D78" s="86"/>
      <c r="E78" s="45">
        <v>4000</v>
      </c>
      <c r="F78" s="45">
        <f t="shared" si="30"/>
        <v>4000</v>
      </c>
      <c r="G78" s="45">
        <v>3850</v>
      </c>
      <c r="H78" s="28" t="s">
        <v>41</v>
      </c>
      <c r="I78" s="28" t="s">
        <v>41</v>
      </c>
      <c r="J78" s="28">
        <f t="shared" si="29"/>
        <v>3850</v>
      </c>
      <c r="K78" s="28">
        <f t="shared" si="3"/>
        <v>150</v>
      </c>
      <c r="L78" s="45">
        <f t="shared" si="1"/>
        <v>150</v>
      </c>
    </row>
    <row r="79" spans="1:12" ht="47.25">
      <c r="A79" s="23" t="s">
        <v>154</v>
      </c>
      <c r="B79" s="24" t="s">
        <v>69</v>
      </c>
      <c r="C79" s="83" t="s">
        <v>155</v>
      </c>
      <c r="D79" s="84"/>
      <c r="E79" s="25">
        <v>127300</v>
      </c>
      <c r="F79" s="44">
        <f t="shared" si="5"/>
        <v>127300</v>
      </c>
      <c r="G79" s="44">
        <v>125215</v>
      </c>
      <c r="H79" s="44" t="s">
        <v>41</v>
      </c>
      <c r="I79" s="44" t="s">
        <v>41</v>
      </c>
      <c r="J79" s="44">
        <f t="shared" si="29"/>
        <v>125215</v>
      </c>
      <c r="K79" s="44">
        <f t="shared" si="3"/>
        <v>2085</v>
      </c>
      <c r="L79" s="25">
        <f t="shared" si="1"/>
        <v>2085</v>
      </c>
    </row>
    <row r="80" spans="1:12" ht="45">
      <c r="A80" s="26" t="s">
        <v>82</v>
      </c>
      <c r="B80" s="27" t="s">
        <v>69</v>
      </c>
      <c r="C80" s="85" t="s">
        <v>156</v>
      </c>
      <c r="D80" s="86"/>
      <c r="E80" s="45">
        <v>127300</v>
      </c>
      <c r="F80" s="45">
        <f t="shared" ref="F80:F82" si="31">E80</f>
        <v>127300</v>
      </c>
      <c r="G80" s="45">
        <v>125215</v>
      </c>
      <c r="H80" s="45" t="s">
        <v>41</v>
      </c>
      <c r="I80" s="45" t="s">
        <v>41</v>
      </c>
      <c r="J80" s="45">
        <f t="shared" ref="J80:J82" si="32">IF(IF(G80="-",0,G80)+IF(H80="-",0,H80)+IF(I80="-",0,I80)=0,"-",IF(G80="-",0,G80)+IF(H80="-",0,H80)+IF(I80="-",0,I80))</f>
        <v>125215</v>
      </c>
      <c r="K80" s="28">
        <f t="shared" ref="K80:K143" si="33">E80-G80</f>
        <v>2085</v>
      </c>
      <c r="L80" s="45">
        <f t="shared" ref="L80:L140" si="34">F80-J80</f>
        <v>2085</v>
      </c>
    </row>
    <row r="81" spans="1:12" ht="45">
      <c r="A81" s="26" t="s">
        <v>84</v>
      </c>
      <c r="B81" s="27" t="s">
        <v>69</v>
      </c>
      <c r="C81" s="85" t="s">
        <v>157</v>
      </c>
      <c r="D81" s="86"/>
      <c r="E81" s="45">
        <v>127300</v>
      </c>
      <c r="F81" s="45">
        <f t="shared" si="31"/>
        <v>127300</v>
      </c>
      <c r="G81" s="45">
        <v>125215</v>
      </c>
      <c r="H81" s="45" t="s">
        <v>41</v>
      </c>
      <c r="I81" s="45" t="s">
        <v>41</v>
      </c>
      <c r="J81" s="45">
        <f t="shared" si="32"/>
        <v>125215</v>
      </c>
      <c r="K81" s="28">
        <f t="shared" si="33"/>
        <v>2085</v>
      </c>
      <c r="L81" s="45">
        <f t="shared" si="34"/>
        <v>2085</v>
      </c>
    </row>
    <row r="82" spans="1:12" ht="45">
      <c r="A82" s="26" t="s">
        <v>86</v>
      </c>
      <c r="B82" s="27" t="s">
        <v>69</v>
      </c>
      <c r="C82" s="85" t="s">
        <v>158</v>
      </c>
      <c r="D82" s="86"/>
      <c r="E82" s="45">
        <v>127300</v>
      </c>
      <c r="F82" s="45">
        <f t="shared" si="31"/>
        <v>127300</v>
      </c>
      <c r="G82" s="45">
        <v>125215</v>
      </c>
      <c r="H82" s="45" t="s">
        <v>41</v>
      </c>
      <c r="I82" s="45" t="s">
        <v>41</v>
      </c>
      <c r="J82" s="45">
        <f t="shared" si="32"/>
        <v>125215</v>
      </c>
      <c r="K82" s="28">
        <f t="shared" si="33"/>
        <v>2085</v>
      </c>
      <c r="L82" s="45">
        <f t="shared" si="34"/>
        <v>2085</v>
      </c>
    </row>
    <row r="83" spans="1:12" ht="15.75">
      <c r="A83" s="23" t="s">
        <v>159</v>
      </c>
      <c r="B83" s="24" t="s">
        <v>69</v>
      </c>
      <c r="C83" s="83" t="s">
        <v>160</v>
      </c>
      <c r="D83" s="84"/>
      <c r="E83" s="25">
        <v>492500</v>
      </c>
      <c r="F83" s="44">
        <f t="shared" ref="F83:F139" si="35">E83</f>
        <v>492500</v>
      </c>
      <c r="G83" s="44">
        <v>489570.9</v>
      </c>
      <c r="H83" s="44" t="s">
        <v>41</v>
      </c>
      <c r="I83" s="44" t="s">
        <v>41</v>
      </c>
      <c r="J83" s="44">
        <f t="shared" si="29"/>
        <v>489570.9</v>
      </c>
      <c r="K83" s="44">
        <f t="shared" si="33"/>
        <v>2929.0999999999767</v>
      </c>
      <c r="L83" s="25">
        <f t="shared" si="34"/>
        <v>2929.0999999999767</v>
      </c>
    </row>
    <row r="84" spans="1:12" ht="45">
      <c r="A84" s="26" t="s">
        <v>82</v>
      </c>
      <c r="B84" s="27" t="s">
        <v>69</v>
      </c>
      <c r="C84" s="85" t="s">
        <v>161</v>
      </c>
      <c r="D84" s="86"/>
      <c r="E84" s="45">
        <v>492500</v>
      </c>
      <c r="F84" s="45">
        <f t="shared" ref="F84:F86" si="36">E84</f>
        <v>492500</v>
      </c>
      <c r="G84" s="45">
        <v>489570.9</v>
      </c>
      <c r="H84" s="28" t="s">
        <v>41</v>
      </c>
      <c r="I84" s="28" t="s">
        <v>41</v>
      </c>
      <c r="J84" s="28">
        <f t="shared" si="29"/>
        <v>489570.9</v>
      </c>
      <c r="K84" s="28">
        <f t="shared" si="33"/>
        <v>2929.0999999999767</v>
      </c>
      <c r="L84" s="45">
        <f t="shared" si="34"/>
        <v>2929.0999999999767</v>
      </c>
    </row>
    <row r="85" spans="1:12" ht="45">
      <c r="A85" s="26" t="s">
        <v>84</v>
      </c>
      <c r="B85" s="27" t="s">
        <v>69</v>
      </c>
      <c r="C85" s="85" t="s">
        <v>162</v>
      </c>
      <c r="D85" s="86"/>
      <c r="E85" s="45">
        <v>492500</v>
      </c>
      <c r="F85" s="45">
        <f t="shared" si="36"/>
        <v>492500</v>
      </c>
      <c r="G85" s="45">
        <v>489570.9</v>
      </c>
      <c r="H85" s="28" t="s">
        <v>41</v>
      </c>
      <c r="I85" s="28" t="s">
        <v>41</v>
      </c>
      <c r="J85" s="28">
        <f t="shared" si="29"/>
        <v>489570.9</v>
      </c>
      <c r="K85" s="28">
        <f t="shared" si="33"/>
        <v>2929.0999999999767</v>
      </c>
      <c r="L85" s="45">
        <f t="shared" si="34"/>
        <v>2929.0999999999767</v>
      </c>
    </row>
    <row r="86" spans="1:12" ht="45">
      <c r="A86" s="26" t="s">
        <v>86</v>
      </c>
      <c r="B86" s="27" t="s">
        <v>69</v>
      </c>
      <c r="C86" s="85" t="s">
        <v>163</v>
      </c>
      <c r="D86" s="86"/>
      <c r="E86" s="45">
        <v>492500</v>
      </c>
      <c r="F86" s="45">
        <f t="shared" si="36"/>
        <v>492500</v>
      </c>
      <c r="G86" s="45">
        <v>489570.9</v>
      </c>
      <c r="H86" s="28" t="s">
        <v>41</v>
      </c>
      <c r="I86" s="28" t="s">
        <v>41</v>
      </c>
      <c r="J86" s="28">
        <f t="shared" si="29"/>
        <v>489570.9</v>
      </c>
      <c r="K86" s="28">
        <f t="shared" si="33"/>
        <v>2929.0999999999767</v>
      </c>
      <c r="L86" s="45">
        <f t="shared" si="34"/>
        <v>2929.0999999999767</v>
      </c>
    </row>
    <row r="87" spans="1:12" ht="15.75">
      <c r="A87" s="23" t="s">
        <v>164</v>
      </c>
      <c r="B87" s="24" t="s">
        <v>69</v>
      </c>
      <c r="C87" s="83" t="s">
        <v>165</v>
      </c>
      <c r="D87" s="84"/>
      <c r="E87" s="25">
        <v>328800</v>
      </c>
      <c r="F87" s="44">
        <f t="shared" si="35"/>
        <v>328800</v>
      </c>
      <c r="G87" s="44">
        <v>328220.90000000002</v>
      </c>
      <c r="H87" s="44" t="s">
        <v>41</v>
      </c>
      <c r="I87" s="44" t="s">
        <v>41</v>
      </c>
      <c r="J87" s="44">
        <f t="shared" si="29"/>
        <v>328220.90000000002</v>
      </c>
      <c r="K87" s="44">
        <f t="shared" si="33"/>
        <v>579.09999999997672</v>
      </c>
      <c r="L87" s="25">
        <f t="shared" si="34"/>
        <v>579.09999999997672</v>
      </c>
    </row>
    <row r="88" spans="1:12" ht="45">
      <c r="A88" s="26" t="s">
        <v>82</v>
      </c>
      <c r="B88" s="27" t="s">
        <v>69</v>
      </c>
      <c r="C88" s="85" t="s">
        <v>166</v>
      </c>
      <c r="D88" s="86"/>
      <c r="E88" s="45">
        <v>328800</v>
      </c>
      <c r="F88" s="45">
        <f t="shared" ref="F88:F90" si="37">E88</f>
        <v>328800</v>
      </c>
      <c r="G88" s="45">
        <v>328220.90000000002</v>
      </c>
      <c r="H88" s="45" t="s">
        <v>41</v>
      </c>
      <c r="I88" s="45" t="s">
        <v>41</v>
      </c>
      <c r="J88" s="45">
        <f t="shared" ref="J88:J90" si="38">IF(IF(G88="-",0,G88)+IF(H88="-",0,H88)+IF(I88="-",0,I88)=0,"-",IF(G88="-",0,G88)+IF(H88="-",0,H88)+IF(I88="-",0,I88))</f>
        <v>328220.90000000002</v>
      </c>
      <c r="K88" s="28">
        <f t="shared" si="33"/>
        <v>579.09999999997672</v>
      </c>
      <c r="L88" s="45">
        <f t="shared" si="34"/>
        <v>579.09999999997672</v>
      </c>
    </row>
    <row r="89" spans="1:12" ht="45">
      <c r="A89" s="26" t="s">
        <v>84</v>
      </c>
      <c r="B89" s="27" t="s">
        <v>69</v>
      </c>
      <c r="C89" s="85" t="s">
        <v>167</v>
      </c>
      <c r="D89" s="86"/>
      <c r="E89" s="45">
        <v>328800</v>
      </c>
      <c r="F89" s="45">
        <f t="shared" si="37"/>
        <v>328800</v>
      </c>
      <c r="G89" s="45">
        <v>328220.90000000002</v>
      </c>
      <c r="H89" s="45" t="s">
        <v>41</v>
      </c>
      <c r="I89" s="45" t="s">
        <v>41</v>
      </c>
      <c r="J89" s="45">
        <f t="shared" si="38"/>
        <v>328220.90000000002</v>
      </c>
      <c r="K89" s="28">
        <f t="shared" si="33"/>
        <v>579.09999999997672</v>
      </c>
      <c r="L89" s="45">
        <f t="shared" si="34"/>
        <v>579.09999999997672</v>
      </c>
    </row>
    <row r="90" spans="1:12" ht="45">
      <c r="A90" s="26" t="s">
        <v>86</v>
      </c>
      <c r="B90" s="27" t="s">
        <v>69</v>
      </c>
      <c r="C90" s="85" t="s">
        <v>168</v>
      </c>
      <c r="D90" s="86"/>
      <c r="E90" s="45">
        <v>328800</v>
      </c>
      <c r="F90" s="45">
        <f t="shared" si="37"/>
        <v>328800</v>
      </c>
      <c r="G90" s="45">
        <v>328220.90000000002</v>
      </c>
      <c r="H90" s="45" t="s">
        <v>41</v>
      </c>
      <c r="I90" s="45" t="s">
        <v>41</v>
      </c>
      <c r="J90" s="45">
        <f t="shared" si="38"/>
        <v>328220.90000000002</v>
      </c>
      <c r="K90" s="28">
        <f t="shared" si="33"/>
        <v>579.09999999997672</v>
      </c>
      <c r="L90" s="45">
        <f t="shared" si="34"/>
        <v>579.09999999997672</v>
      </c>
    </row>
    <row r="91" spans="1:12" ht="31.5">
      <c r="A91" s="23" t="s">
        <v>169</v>
      </c>
      <c r="B91" s="24" t="s">
        <v>69</v>
      </c>
      <c r="C91" s="83" t="s">
        <v>170</v>
      </c>
      <c r="D91" s="84"/>
      <c r="E91" s="25">
        <v>162700</v>
      </c>
      <c r="F91" s="44">
        <f t="shared" si="35"/>
        <v>162700</v>
      </c>
      <c r="G91" s="44">
        <v>160350</v>
      </c>
      <c r="H91" s="44" t="s">
        <v>41</v>
      </c>
      <c r="I91" s="44" t="s">
        <v>41</v>
      </c>
      <c r="J91" s="44">
        <f t="shared" si="29"/>
        <v>160350</v>
      </c>
      <c r="K91" s="44">
        <f t="shared" si="33"/>
        <v>2350</v>
      </c>
      <c r="L91" s="25">
        <f t="shared" si="34"/>
        <v>2350</v>
      </c>
    </row>
    <row r="92" spans="1:12" ht="45">
      <c r="A92" s="26" t="s">
        <v>82</v>
      </c>
      <c r="B92" s="27" t="s">
        <v>69</v>
      </c>
      <c r="C92" s="85" t="s">
        <v>171</v>
      </c>
      <c r="D92" s="86"/>
      <c r="E92" s="45">
        <v>162700</v>
      </c>
      <c r="F92" s="45">
        <f t="shared" ref="F92:F94" si="39">E92</f>
        <v>162700</v>
      </c>
      <c r="G92" s="45">
        <v>160350</v>
      </c>
      <c r="H92" s="28" t="s">
        <v>41</v>
      </c>
      <c r="I92" s="28" t="s">
        <v>41</v>
      </c>
      <c r="J92" s="28">
        <f t="shared" si="29"/>
        <v>160350</v>
      </c>
      <c r="K92" s="28">
        <f t="shared" si="33"/>
        <v>2350</v>
      </c>
      <c r="L92" s="45">
        <f t="shared" si="34"/>
        <v>2350</v>
      </c>
    </row>
    <row r="93" spans="1:12" ht="45">
      <c r="A93" s="26" t="s">
        <v>84</v>
      </c>
      <c r="B93" s="27" t="s">
        <v>69</v>
      </c>
      <c r="C93" s="85" t="s">
        <v>172</v>
      </c>
      <c r="D93" s="86"/>
      <c r="E93" s="45">
        <v>162700</v>
      </c>
      <c r="F93" s="45">
        <f t="shared" si="39"/>
        <v>162700</v>
      </c>
      <c r="G93" s="45">
        <v>160350</v>
      </c>
      <c r="H93" s="28" t="s">
        <v>41</v>
      </c>
      <c r="I93" s="28" t="s">
        <v>41</v>
      </c>
      <c r="J93" s="28">
        <f t="shared" si="29"/>
        <v>160350</v>
      </c>
      <c r="K93" s="28">
        <f t="shared" si="33"/>
        <v>2350</v>
      </c>
      <c r="L93" s="45">
        <f t="shared" si="34"/>
        <v>2350</v>
      </c>
    </row>
    <row r="94" spans="1:12" ht="45">
      <c r="A94" s="26" t="s">
        <v>86</v>
      </c>
      <c r="B94" s="27" t="s">
        <v>69</v>
      </c>
      <c r="C94" s="85" t="s">
        <v>173</v>
      </c>
      <c r="D94" s="86"/>
      <c r="E94" s="45">
        <v>162700</v>
      </c>
      <c r="F94" s="45">
        <f t="shared" si="39"/>
        <v>162700</v>
      </c>
      <c r="G94" s="45">
        <v>160350</v>
      </c>
      <c r="H94" s="28" t="s">
        <v>41</v>
      </c>
      <c r="I94" s="28" t="s">
        <v>41</v>
      </c>
      <c r="J94" s="28">
        <f t="shared" si="29"/>
        <v>160350</v>
      </c>
      <c r="K94" s="28">
        <f t="shared" si="33"/>
        <v>2350</v>
      </c>
      <c r="L94" s="45">
        <f t="shared" si="34"/>
        <v>2350</v>
      </c>
    </row>
    <row r="95" spans="1:12" ht="31.5">
      <c r="A95" s="23" t="s">
        <v>174</v>
      </c>
      <c r="B95" s="24" t="s">
        <v>69</v>
      </c>
      <c r="C95" s="83" t="s">
        <v>175</v>
      </c>
      <c r="D95" s="84"/>
      <c r="E95" s="25">
        <v>1000</v>
      </c>
      <c r="F95" s="44">
        <f t="shared" si="35"/>
        <v>1000</v>
      </c>
      <c r="G95" s="44">
        <v>1000</v>
      </c>
      <c r="H95" s="44" t="s">
        <v>41</v>
      </c>
      <c r="I95" s="44" t="s">
        <v>41</v>
      </c>
      <c r="J95" s="44">
        <f>IF(IF(G95="-",0,G95)+IF(H95="-",0,H95)+IF(I95="-",0,I95)=0,"-",IF(G95="-",0,G95)+IF(H95="-",0,H95)+IF(I95="-",0,I95))</f>
        <v>1000</v>
      </c>
      <c r="K95" s="44">
        <f t="shared" si="33"/>
        <v>0</v>
      </c>
      <c r="L95" s="25">
        <f t="shared" si="34"/>
        <v>0</v>
      </c>
    </row>
    <row r="96" spans="1:12" ht="45">
      <c r="A96" s="26" t="s">
        <v>82</v>
      </c>
      <c r="B96" s="27" t="s">
        <v>69</v>
      </c>
      <c r="C96" s="85" t="s">
        <v>176</v>
      </c>
      <c r="D96" s="86"/>
      <c r="E96" s="28">
        <v>1000</v>
      </c>
      <c r="F96" s="28">
        <f t="shared" si="35"/>
        <v>1000</v>
      </c>
      <c r="G96" s="28">
        <v>1000</v>
      </c>
      <c r="H96" s="28" t="s">
        <v>41</v>
      </c>
      <c r="I96" s="28" t="s">
        <v>41</v>
      </c>
      <c r="J96" s="28">
        <f>IF(IF(G96="-",0,G96)+IF(H96="-",0,H96)+IF(I96="-",0,I96)=0,"-",IF(G96="-",0,G96)+IF(H96="-",0,H96)+IF(I96="-",0,I96))</f>
        <v>1000</v>
      </c>
      <c r="K96" s="28">
        <f t="shared" si="33"/>
        <v>0</v>
      </c>
      <c r="L96" s="45">
        <f t="shared" si="34"/>
        <v>0</v>
      </c>
    </row>
    <row r="97" spans="1:12" ht="45">
      <c r="A97" s="26" t="s">
        <v>84</v>
      </c>
      <c r="B97" s="27" t="s">
        <v>69</v>
      </c>
      <c r="C97" s="85" t="s">
        <v>177</v>
      </c>
      <c r="D97" s="86"/>
      <c r="E97" s="28">
        <v>1000</v>
      </c>
      <c r="F97" s="28">
        <f t="shared" ref="F97:F98" si="40">E97</f>
        <v>1000</v>
      </c>
      <c r="G97" s="28">
        <v>1000</v>
      </c>
      <c r="H97" s="28" t="s">
        <v>41</v>
      </c>
      <c r="I97" s="28" t="s">
        <v>41</v>
      </c>
      <c r="J97" s="28">
        <f>IF(IF(G97="-",0,G97)+IF(H97="-",0,H97)+IF(I97="-",0,I97)=0,"-",IF(G97="-",0,G97)+IF(H97="-",0,H97)+IF(I97="-",0,I97))</f>
        <v>1000</v>
      </c>
      <c r="K97" s="28">
        <f t="shared" si="33"/>
        <v>0</v>
      </c>
      <c r="L97" s="45">
        <f t="shared" si="34"/>
        <v>0</v>
      </c>
    </row>
    <row r="98" spans="1:12" ht="45">
      <c r="A98" s="26" t="s">
        <v>86</v>
      </c>
      <c r="B98" s="27" t="s">
        <v>69</v>
      </c>
      <c r="C98" s="85" t="s">
        <v>178</v>
      </c>
      <c r="D98" s="86"/>
      <c r="E98" s="28">
        <v>1000</v>
      </c>
      <c r="F98" s="28">
        <f t="shared" si="40"/>
        <v>1000</v>
      </c>
      <c r="G98" s="28">
        <v>1000</v>
      </c>
      <c r="H98" s="28" t="s">
        <v>41</v>
      </c>
      <c r="I98" s="28" t="s">
        <v>41</v>
      </c>
      <c r="J98" s="28">
        <f>IF(IF(G98="-",0,G98)+IF(H98="-",0,H98)+IF(I98="-",0,I98)=0,"-",IF(G98="-",0,G98)+IF(H98="-",0,H98)+IF(I98="-",0,I98))</f>
        <v>1000</v>
      </c>
      <c r="K98" s="28">
        <f t="shared" si="33"/>
        <v>0</v>
      </c>
      <c r="L98" s="45">
        <f t="shared" si="34"/>
        <v>0</v>
      </c>
    </row>
    <row r="99" spans="1:12" ht="31.5">
      <c r="A99" s="23" t="s">
        <v>179</v>
      </c>
      <c r="B99" s="24" t="s">
        <v>69</v>
      </c>
      <c r="C99" s="83" t="s">
        <v>180</v>
      </c>
      <c r="D99" s="84"/>
      <c r="E99" s="25">
        <v>816000</v>
      </c>
      <c r="F99" s="44">
        <f t="shared" si="35"/>
        <v>816000</v>
      </c>
      <c r="G99" s="44">
        <v>689286.04</v>
      </c>
      <c r="H99" s="44" t="s">
        <v>41</v>
      </c>
      <c r="I99" s="44" t="s">
        <v>41</v>
      </c>
      <c r="J99" s="44">
        <f t="shared" si="29"/>
        <v>689286.04</v>
      </c>
      <c r="K99" s="44">
        <f t="shared" si="33"/>
        <v>126713.95999999996</v>
      </c>
      <c r="L99" s="25">
        <f t="shared" si="34"/>
        <v>126713.95999999996</v>
      </c>
    </row>
    <row r="100" spans="1:12" ht="45">
      <c r="A100" s="26" t="s">
        <v>82</v>
      </c>
      <c r="B100" s="27" t="s">
        <v>69</v>
      </c>
      <c r="C100" s="85" t="s">
        <v>181</v>
      </c>
      <c r="D100" s="86"/>
      <c r="E100" s="45">
        <v>816000</v>
      </c>
      <c r="F100" s="45">
        <f t="shared" ref="F100:F101" si="41">E100</f>
        <v>816000</v>
      </c>
      <c r="G100" s="45">
        <v>689286.04</v>
      </c>
      <c r="H100" s="28" t="s">
        <v>41</v>
      </c>
      <c r="I100" s="28" t="s">
        <v>41</v>
      </c>
      <c r="J100" s="28">
        <f t="shared" si="29"/>
        <v>689286.04</v>
      </c>
      <c r="K100" s="28">
        <f t="shared" si="33"/>
        <v>126713.95999999996</v>
      </c>
      <c r="L100" s="45">
        <f t="shared" si="34"/>
        <v>126713.95999999996</v>
      </c>
    </row>
    <row r="101" spans="1:12" ht="45">
      <c r="A101" s="26" t="s">
        <v>84</v>
      </c>
      <c r="B101" s="27" t="s">
        <v>69</v>
      </c>
      <c r="C101" s="85" t="s">
        <v>182</v>
      </c>
      <c r="D101" s="86"/>
      <c r="E101" s="45">
        <v>816000</v>
      </c>
      <c r="F101" s="45">
        <f t="shared" si="41"/>
        <v>816000</v>
      </c>
      <c r="G101" s="45">
        <v>689286.04</v>
      </c>
      <c r="H101" s="28" t="s">
        <v>41</v>
      </c>
      <c r="I101" s="28" t="s">
        <v>41</v>
      </c>
      <c r="J101" s="28">
        <f t="shared" si="29"/>
        <v>689286.04</v>
      </c>
      <c r="K101" s="28">
        <f t="shared" si="33"/>
        <v>126713.95999999996</v>
      </c>
      <c r="L101" s="45">
        <f t="shared" si="34"/>
        <v>126713.95999999996</v>
      </c>
    </row>
    <row r="102" spans="1:12" ht="45">
      <c r="A102" s="26" t="s">
        <v>86</v>
      </c>
      <c r="B102" s="27" t="s">
        <v>69</v>
      </c>
      <c r="C102" s="85" t="s">
        <v>183</v>
      </c>
      <c r="D102" s="86"/>
      <c r="E102" s="28">
        <v>626000</v>
      </c>
      <c r="F102" s="28">
        <f t="shared" ref="F102:F104" si="42">E102</f>
        <v>626000</v>
      </c>
      <c r="G102" s="28">
        <v>562860.9</v>
      </c>
      <c r="H102" s="28" t="s">
        <v>41</v>
      </c>
      <c r="I102" s="28" t="s">
        <v>41</v>
      </c>
      <c r="J102" s="28">
        <f t="shared" si="29"/>
        <v>562860.9</v>
      </c>
      <c r="K102" s="28">
        <f t="shared" si="33"/>
        <v>63139.099999999977</v>
      </c>
      <c r="L102" s="45">
        <f t="shared" si="34"/>
        <v>63139.099999999977</v>
      </c>
    </row>
    <row r="103" spans="1:12">
      <c r="A103" s="26" t="s">
        <v>88</v>
      </c>
      <c r="B103" s="27" t="s">
        <v>69</v>
      </c>
      <c r="C103" s="85" t="s">
        <v>184</v>
      </c>
      <c r="D103" s="86"/>
      <c r="E103" s="28">
        <v>190000</v>
      </c>
      <c r="F103" s="28">
        <f t="shared" si="42"/>
        <v>190000</v>
      </c>
      <c r="G103" s="28">
        <v>126425.14</v>
      </c>
      <c r="H103" s="28" t="s">
        <v>41</v>
      </c>
      <c r="I103" s="28" t="s">
        <v>41</v>
      </c>
      <c r="J103" s="28">
        <f t="shared" si="29"/>
        <v>126425.14</v>
      </c>
      <c r="K103" s="28">
        <f t="shared" si="33"/>
        <v>63574.86</v>
      </c>
      <c r="L103" s="45">
        <f t="shared" si="34"/>
        <v>63574.86</v>
      </c>
    </row>
    <row r="104" spans="1:12" ht="15.75">
      <c r="A104" s="23" t="s">
        <v>185</v>
      </c>
      <c r="B104" s="24" t="s">
        <v>69</v>
      </c>
      <c r="C104" s="83" t="s">
        <v>186</v>
      </c>
      <c r="D104" s="84"/>
      <c r="E104" s="25">
        <v>816000</v>
      </c>
      <c r="F104" s="44">
        <f t="shared" si="42"/>
        <v>816000</v>
      </c>
      <c r="G104" s="44">
        <v>689286.04</v>
      </c>
      <c r="H104" s="44" t="s">
        <v>41</v>
      </c>
      <c r="I104" s="44" t="s">
        <v>41</v>
      </c>
      <c r="J104" s="44">
        <f t="shared" si="29"/>
        <v>689286.04</v>
      </c>
      <c r="K104" s="44">
        <f t="shared" si="33"/>
        <v>126713.95999999996</v>
      </c>
      <c r="L104" s="25">
        <f t="shared" si="34"/>
        <v>126713.95999999996</v>
      </c>
    </row>
    <row r="105" spans="1:12" ht="45">
      <c r="A105" s="26" t="s">
        <v>82</v>
      </c>
      <c r="B105" s="27" t="s">
        <v>69</v>
      </c>
      <c r="C105" s="85" t="s">
        <v>187</v>
      </c>
      <c r="D105" s="86"/>
      <c r="E105" s="45">
        <v>816000</v>
      </c>
      <c r="F105" s="45">
        <f t="shared" ref="F105:F106" si="43">E105</f>
        <v>816000</v>
      </c>
      <c r="G105" s="45">
        <v>689286.04</v>
      </c>
      <c r="H105" s="28" t="s">
        <v>41</v>
      </c>
      <c r="I105" s="28" t="s">
        <v>41</v>
      </c>
      <c r="J105" s="28">
        <f t="shared" si="29"/>
        <v>689286.04</v>
      </c>
      <c r="K105" s="28">
        <f t="shared" si="33"/>
        <v>126713.95999999996</v>
      </c>
      <c r="L105" s="45">
        <f t="shared" si="34"/>
        <v>126713.95999999996</v>
      </c>
    </row>
    <row r="106" spans="1:12" ht="45">
      <c r="A106" s="26" t="s">
        <v>84</v>
      </c>
      <c r="B106" s="27" t="s">
        <v>69</v>
      </c>
      <c r="C106" s="85" t="s">
        <v>188</v>
      </c>
      <c r="D106" s="86"/>
      <c r="E106" s="45">
        <v>816000</v>
      </c>
      <c r="F106" s="45">
        <f t="shared" si="43"/>
        <v>816000</v>
      </c>
      <c r="G106" s="45">
        <v>689286.04</v>
      </c>
      <c r="H106" s="28" t="s">
        <v>41</v>
      </c>
      <c r="I106" s="28" t="s">
        <v>41</v>
      </c>
      <c r="J106" s="28">
        <f t="shared" si="29"/>
        <v>689286.04</v>
      </c>
      <c r="K106" s="28">
        <f t="shared" si="33"/>
        <v>126713.95999999996</v>
      </c>
      <c r="L106" s="45">
        <f t="shared" si="34"/>
        <v>126713.95999999996</v>
      </c>
    </row>
    <row r="107" spans="1:12" ht="45">
      <c r="A107" s="26" t="s">
        <v>86</v>
      </c>
      <c r="B107" s="27" t="s">
        <v>69</v>
      </c>
      <c r="C107" s="85" t="s">
        <v>189</v>
      </c>
      <c r="D107" s="86"/>
      <c r="E107" s="28">
        <v>626000</v>
      </c>
      <c r="F107" s="28">
        <f t="shared" si="35"/>
        <v>626000</v>
      </c>
      <c r="G107" s="28">
        <v>562860.9</v>
      </c>
      <c r="H107" s="28" t="s">
        <v>41</v>
      </c>
      <c r="I107" s="28" t="s">
        <v>41</v>
      </c>
      <c r="J107" s="28">
        <f t="shared" si="29"/>
        <v>562860.9</v>
      </c>
      <c r="K107" s="28">
        <f t="shared" si="33"/>
        <v>63139.099999999977</v>
      </c>
      <c r="L107" s="45">
        <f t="shared" si="34"/>
        <v>63139.099999999977</v>
      </c>
    </row>
    <row r="108" spans="1:12">
      <c r="A108" s="26" t="s">
        <v>88</v>
      </c>
      <c r="B108" s="27" t="s">
        <v>69</v>
      </c>
      <c r="C108" s="85" t="s">
        <v>190</v>
      </c>
      <c r="D108" s="86"/>
      <c r="E108" s="28">
        <v>190000</v>
      </c>
      <c r="F108" s="28">
        <f t="shared" si="35"/>
        <v>190000</v>
      </c>
      <c r="G108" s="28">
        <v>126425.14</v>
      </c>
      <c r="H108" s="28" t="s">
        <v>41</v>
      </c>
      <c r="I108" s="28" t="s">
        <v>41</v>
      </c>
      <c r="J108" s="28">
        <f t="shared" si="29"/>
        <v>126425.14</v>
      </c>
      <c r="K108" s="28">
        <f t="shared" si="33"/>
        <v>63574.86</v>
      </c>
      <c r="L108" s="45">
        <f t="shared" si="34"/>
        <v>63574.86</v>
      </c>
    </row>
    <row r="109" spans="1:12" ht="15.75">
      <c r="A109" s="23" t="s">
        <v>191</v>
      </c>
      <c r="B109" s="24" t="s">
        <v>69</v>
      </c>
      <c r="C109" s="83" t="s">
        <v>192</v>
      </c>
      <c r="D109" s="84"/>
      <c r="E109" s="25">
        <v>1900</v>
      </c>
      <c r="F109" s="44">
        <f t="shared" si="35"/>
        <v>1900</v>
      </c>
      <c r="G109" s="44">
        <v>1900</v>
      </c>
      <c r="H109" s="44" t="s">
        <v>41</v>
      </c>
      <c r="I109" s="44" t="s">
        <v>41</v>
      </c>
      <c r="J109" s="44">
        <f t="shared" si="29"/>
        <v>1900</v>
      </c>
      <c r="K109" s="44">
        <f t="shared" si="33"/>
        <v>0</v>
      </c>
      <c r="L109" s="25">
        <f t="shared" si="34"/>
        <v>0</v>
      </c>
    </row>
    <row r="110" spans="1:12" ht="45">
      <c r="A110" s="26" t="s">
        <v>82</v>
      </c>
      <c r="B110" s="27" t="s">
        <v>69</v>
      </c>
      <c r="C110" s="85" t="s">
        <v>193</v>
      </c>
      <c r="D110" s="86"/>
      <c r="E110" s="45">
        <v>1900</v>
      </c>
      <c r="F110" s="45">
        <f t="shared" ref="F110:F116" si="44">E110</f>
        <v>1900</v>
      </c>
      <c r="G110" s="45">
        <v>1900</v>
      </c>
      <c r="H110" s="45" t="s">
        <v>41</v>
      </c>
      <c r="I110" s="28" t="s">
        <v>41</v>
      </c>
      <c r="J110" s="28">
        <f t="shared" si="29"/>
        <v>1900</v>
      </c>
      <c r="K110" s="28">
        <f t="shared" si="33"/>
        <v>0</v>
      </c>
      <c r="L110" s="45">
        <f t="shared" si="34"/>
        <v>0</v>
      </c>
    </row>
    <row r="111" spans="1:12" ht="45">
      <c r="A111" s="26" t="s">
        <v>84</v>
      </c>
      <c r="B111" s="27" t="s">
        <v>69</v>
      </c>
      <c r="C111" s="85" t="s">
        <v>194</v>
      </c>
      <c r="D111" s="86"/>
      <c r="E111" s="45">
        <v>1900</v>
      </c>
      <c r="F111" s="45">
        <f t="shared" si="44"/>
        <v>1900</v>
      </c>
      <c r="G111" s="45">
        <v>1900</v>
      </c>
      <c r="H111" s="45" t="s">
        <v>41</v>
      </c>
      <c r="I111" s="28" t="s">
        <v>41</v>
      </c>
      <c r="J111" s="28">
        <f t="shared" si="29"/>
        <v>1900</v>
      </c>
      <c r="K111" s="28">
        <f t="shared" si="33"/>
        <v>0</v>
      </c>
      <c r="L111" s="45">
        <f t="shared" si="34"/>
        <v>0</v>
      </c>
    </row>
    <row r="112" spans="1:12" ht="45">
      <c r="A112" s="26" t="s">
        <v>86</v>
      </c>
      <c r="B112" s="27" t="s">
        <v>69</v>
      </c>
      <c r="C112" s="85" t="s">
        <v>195</v>
      </c>
      <c r="D112" s="86"/>
      <c r="E112" s="45">
        <v>1900</v>
      </c>
      <c r="F112" s="45">
        <f t="shared" si="44"/>
        <v>1900</v>
      </c>
      <c r="G112" s="45">
        <v>1900</v>
      </c>
      <c r="H112" s="45" t="s">
        <v>41</v>
      </c>
      <c r="I112" s="28" t="s">
        <v>41</v>
      </c>
      <c r="J112" s="28">
        <f t="shared" si="29"/>
        <v>1900</v>
      </c>
      <c r="K112" s="28">
        <f t="shared" si="33"/>
        <v>0</v>
      </c>
      <c r="L112" s="45">
        <f t="shared" si="34"/>
        <v>0</v>
      </c>
    </row>
    <row r="113" spans="1:12" ht="47.25">
      <c r="A113" s="23" t="s">
        <v>196</v>
      </c>
      <c r="B113" s="24" t="s">
        <v>69</v>
      </c>
      <c r="C113" s="83" t="s">
        <v>197</v>
      </c>
      <c r="D113" s="84"/>
      <c r="E113" s="25">
        <v>1900</v>
      </c>
      <c r="F113" s="44">
        <f t="shared" si="44"/>
        <v>1900</v>
      </c>
      <c r="G113" s="44">
        <v>1900</v>
      </c>
      <c r="H113" s="44" t="s">
        <v>41</v>
      </c>
      <c r="I113" s="44" t="s">
        <v>41</v>
      </c>
      <c r="J113" s="44">
        <f t="shared" si="29"/>
        <v>1900</v>
      </c>
      <c r="K113" s="44">
        <f t="shared" si="33"/>
        <v>0</v>
      </c>
      <c r="L113" s="25">
        <f t="shared" si="34"/>
        <v>0</v>
      </c>
    </row>
    <row r="114" spans="1:12" ht="45">
      <c r="A114" s="26" t="s">
        <v>82</v>
      </c>
      <c r="B114" s="27" t="s">
        <v>69</v>
      </c>
      <c r="C114" s="85" t="s">
        <v>198</v>
      </c>
      <c r="D114" s="86"/>
      <c r="E114" s="45">
        <v>1900</v>
      </c>
      <c r="F114" s="45">
        <f t="shared" si="44"/>
        <v>1900</v>
      </c>
      <c r="G114" s="45">
        <v>1900</v>
      </c>
      <c r="H114" s="28" t="s">
        <v>41</v>
      </c>
      <c r="I114" s="28" t="s">
        <v>41</v>
      </c>
      <c r="J114" s="28">
        <f t="shared" si="29"/>
        <v>1900</v>
      </c>
      <c r="K114" s="28">
        <f t="shared" si="33"/>
        <v>0</v>
      </c>
      <c r="L114" s="45">
        <f t="shared" si="34"/>
        <v>0</v>
      </c>
    </row>
    <row r="115" spans="1:12" ht="45">
      <c r="A115" s="26" t="s">
        <v>84</v>
      </c>
      <c r="B115" s="27" t="s">
        <v>69</v>
      </c>
      <c r="C115" s="85" t="s">
        <v>199</v>
      </c>
      <c r="D115" s="86"/>
      <c r="E115" s="45">
        <v>1900</v>
      </c>
      <c r="F115" s="45">
        <f t="shared" si="44"/>
        <v>1900</v>
      </c>
      <c r="G115" s="45">
        <v>1900</v>
      </c>
      <c r="H115" s="28" t="s">
        <v>41</v>
      </c>
      <c r="I115" s="28" t="s">
        <v>41</v>
      </c>
      <c r="J115" s="28">
        <f t="shared" si="29"/>
        <v>1900</v>
      </c>
      <c r="K115" s="28">
        <f t="shared" si="33"/>
        <v>0</v>
      </c>
      <c r="L115" s="45">
        <f t="shared" si="34"/>
        <v>0</v>
      </c>
    </row>
    <row r="116" spans="1:12" ht="45">
      <c r="A116" s="26" t="s">
        <v>86</v>
      </c>
      <c r="B116" s="27" t="s">
        <v>69</v>
      </c>
      <c r="C116" s="85" t="s">
        <v>200</v>
      </c>
      <c r="D116" s="86"/>
      <c r="E116" s="45">
        <v>1900</v>
      </c>
      <c r="F116" s="45">
        <f t="shared" si="44"/>
        <v>1900</v>
      </c>
      <c r="G116" s="45">
        <v>1900</v>
      </c>
      <c r="H116" s="28" t="s">
        <v>41</v>
      </c>
      <c r="I116" s="28" t="s">
        <v>41</v>
      </c>
      <c r="J116" s="28">
        <f t="shared" si="29"/>
        <v>1900</v>
      </c>
      <c r="K116" s="28">
        <f t="shared" si="33"/>
        <v>0</v>
      </c>
      <c r="L116" s="45">
        <f t="shared" si="34"/>
        <v>0</v>
      </c>
    </row>
    <row r="117" spans="1:12" ht="15.75">
      <c r="A117" s="23" t="s">
        <v>201</v>
      </c>
      <c r="B117" s="24" t="s">
        <v>69</v>
      </c>
      <c r="C117" s="83" t="s">
        <v>202</v>
      </c>
      <c r="D117" s="84"/>
      <c r="E117" s="25">
        <f>E118+E127</f>
        <v>6826000</v>
      </c>
      <c r="F117" s="25">
        <f t="shared" ref="F117:L117" si="45">F118+F127</f>
        <v>6826000</v>
      </c>
      <c r="G117" s="25">
        <f t="shared" si="45"/>
        <v>6373945.0999999996</v>
      </c>
      <c r="H117" s="44" t="s">
        <v>41</v>
      </c>
      <c r="I117" s="44" t="s">
        <v>41</v>
      </c>
      <c r="J117" s="25">
        <f t="shared" si="45"/>
        <v>6373945.0999999996</v>
      </c>
      <c r="K117" s="28">
        <f t="shared" si="33"/>
        <v>452054.90000000037</v>
      </c>
      <c r="L117" s="25">
        <f t="shared" si="45"/>
        <v>452054.90000000037</v>
      </c>
    </row>
    <row r="118" spans="1:12" ht="45">
      <c r="A118" s="26" t="s">
        <v>203</v>
      </c>
      <c r="B118" s="27" t="s">
        <v>69</v>
      </c>
      <c r="C118" s="85" t="s">
        <v>204</v>
      </c>
      <c r="D118" s="86"/>
      <c r="E118" s="28">
        <f>E119</f>
        <v>6821000</v>
      </c>
      <c r="F118" s="28">
        <f t="shared" ref="F118" si="46">F119</f>
        <v>6821000</v>
      </c>
      <c r="G118" s="28">
        <f>G119</f>
        <v>6368945.0999999996</v>
      </c>
      <c r="H118" s="28" t="s">
        <v>41</v>
      </c>
      <c r="I118" s="28" t="s">
        <v>41</v>
      </c>
      <c r="J118" s="28">
        <f t="shared" ref="J118:J126" si="47">IF(IF(G118="-",0,G118)+IF(H118="-",0,H118)+IF(I118="-",0,I118)=0,"-",IF(G118="-",0,G118)+IF(H118="-",0,H118)+IF(I118="-",0,I118))</f>
        <v>6368945.0999999996</v>
      </c>
      <c r="K118" s="28">
        <f t="shared" si="33"/>
        <v>452054.90000000037</v>
      </c>
      <c r="L118" s="45">
        <f t="shared" si="34"/>
        <v>452054.90000000037</v>
      </c>
    </row>
    <row r="119" spans="1:12">
      <c r="A119" s="26" t="s">
        <v>205</v>
      </c>
      <c r="B119" s="27" t="s">
        <v>69</v>
      </c>
      <c r="C119" s="85" t="s">
        <v>206</v>
      </c>
      <c r="D119" s="86"/>
      <c r="E119" s="28">
        <f>E120+E121</f>
        <v>6821000</v>
      </c>
      <c r="F119" s="28">
        <f t="shared" ref="F119" si="48">F120+F121</f>
        <v>6821000</v>
      </c>
      <c r="G119" s="28">
        <f>G120+G121</f>
        <v>6368945.0999999996</v>
      </c>
      <c r="H119" s="28" t="s">
        <v>41</v>
      </c>
      <c r="I119" s="28" t="s">
        <v>41</v>
      </c>
      <c r="J119" s="28">
        <f t="shared" si="47"/>
        <v>6368945.0999999996</v>
      </c>
      <c r="K119" s="28">
        <f t="shared" si="33"/>
        <v>452054.90000000037</v>
      </c>
      <c r="L119" s="45">
        <f t="shared" si="34"/>
        <v>452054.90000000037</v>
      </c>
    </row>
    <row r="120" spans="1:12" ht="90">
      <c r="A120" s="26" t="s">
        <v>207</v>
      </c>
      <c r="B120" s="27" t="s">
        <v>69</v>
      </c>
      <c r="C120" s="85" t="s">
        <v>208</v>
      </c>
      <c r="D120" s="86"/>
      <c r="E120" s="28">
        <f>E125</f>
        <v>1906600</v>
      </c>
      <c r="F120" s="28">
        <f t="shared" ref="F120:G120" si="49">F125</f>
        <v>1906600</v>
      </c>
      <c r="G120" s="28">
        <f t="shared" si="49"/>
        <v>1906600</v>
      </c>
      <c r="H120" s="28" t="s">
        <v>41</v>
      </c>
      <c r="I120" s="28" t="s">
        <v>41</v>
      </c>
      <c r="J120" s="28">
        <f t="shared" si="47"/>
        <v>1906600</v>
      </c>
      <c r="K120" s="28">
        <f t="shared" si="33"/>
        <v>0</v>
      </c>
      <c r="L120" s="45">
        <f t="shared" si="34"/>
        <v>0</v>
      </c>
    </row>
    <row r="121" spans="1:12" ht="30">
      <c r="A121" s="26" t="s">
        <v>209</v>
      </c>
      <c r="B121" s="27" t="s">
        <v>69</v>
      </c>
      <c r="C121" s="85" t="s">
        <v>210</v>
      </c>
      <c r="D121" s="86"/>
      <c r="E121" s="45">
        <f>E126</f>
        <v>4914400</v>
      </c>
      <c r="F121" s="45">
        <f t="shared" ref="F121:G121" si="50">F126</f>
        <v>4914400</v>
      </c>
      <c r="G121" s="45">
        <f t="shared" si="50"/>
        <v>4462345.0999999996</v>
      </c>
      <c r="H121" s="28" t="s">
        <v>41</v>
      </c>
      <c r="I121" s="28" t="s">
        <v>41</v>
      </c>
      <c r="J121" s="28">
        <f t="shared" si="47"/>
        <v>4462345.0999999996</v>
      </c>
      <c r="K121" s="28">
        <f t="shared" si="33"/>
        <v>452054.90000000037</v>
      </c>
      <c r="L121" s="45">
        <f t="shared" si="34"/>
        <v>452054.90000000037</v>
      </c>
    </row>
    <row r="122" spans="1:12" ht="15.75">
      <c r="A122" s="23" t="s">
        <v>211</v>
      </c>
      <c r="B122" s="24" t="s">
        <v>69</v>
      </c>
      <c r="C122" s="83" t="s">
        <v>212</v>
      </c>
      <c r="D122" s="84"/>
      <c r="E122" s="44">
        <v>6821000</v>
      </c>
      <c r="F122" s="44">
        <f t="shared" ref="F122" si="51">E122</f>
        <v>6821000</v>
      </c>
      <c r="G122" s="44">
        <v>6368945.0999999996</v>
      </c>
      <c r="H122" s="25" t="s">
        <v>41</v>
      </c>
      <c r="I122" s="25" t="s">
        <v>41</v>
      </c>
      <c r="J122" s="25">
        <f t="shared" si="47"/>
        <v>6368945.0999999996</v>
      </c>
      <c r="K122" s="44">
        <f t="shared" si="33"/>
        <v>452054.90000000037</v>
      </c>
      <c r="L122" s="25">
        <f t="shared" si="34"/>
        <v>452054.90000000037</v>
      </c>
    </row>
    <row r="123" spans="1:12" ht="45">
      <c r="A123" s="26" t="s">
        <v>203</v>
      </c>
      <c r="B123" s="27" t="s">
        <v>69</v>
      </c>
      <c r="C123" s="85" t="s">
        <v>213</v>
      </c>
      <c r="D123" s="86"/>
      <c r="E123" s="28">
        <v>6821000</v>
      </c>
      <c r="F123" s="28">
        <f t="shared" ref="F123" si="52">E123</f>
        <v>6821000</v>
      </c>
      <c r="G123" s="45">
        <v>6368945.0999999996</v>
      </c>
      <c r="H123" s="28" t="s">
        <v>41</v>
      </c>
      <c r="I123" s="28" t="s">
        <v>41</v>
      </c>
      <c r="J123" s="28">
        <f t="shared" si="47"/>
        <v>6368945.0999999996</v>
      </c>
      <c r="K123" s="28">
        <f t="shared" si="33"/>
        <v>452054.90000000037</v>
      </c>
      <c r="L123" s="45">
        <f t="shared" si="34"/>
        <v>452054.90000000037</v>
      </c>
    </row>
    <row r="124" spans="1:12" ht="15.75">
      <c r="A124" s="26" t="s">
        <v>205</v>
      </c>
      <c r="B124" s="27" t="s">
        <v>69</v>
      </c>
      <c r="C124" s="85" t="s">
        <v>214</v>
      </c>
      <c r="D124" s="86"/>
      <c r="E124" s="28">
        <v>6821000</v>
      </c>
      <c r="F124" s="28">
        <f t="shared" si="35"/>
        <v>6821000</v>
      </c>
      <c r="G124" s="45">
        <v>6368945.0999999996</v>
      </c>
      <c r="H124" s="28" t="s">
        <v>41</v>
      </c>
      <c r="I124" s="28" t="s">
        <v>41</v>
      </c>
      <c r="J124" s="28">
        <f t="shared" si="47"/>
        <v>6368945.0999999996</v>
      </c>
      <c r="K124" s="28">
        <f t="shared" si="33"/>
        <v>452054.90000000037</v>
      </c>
      <c r="L124" s="25">
        <f t="shared" si="34"/>
        <v>452054.90000000037</v>
      </c>
    </row>
    <row r="125" spans="1:12" ht="90">
      <c r="A125" s="26" t="s">
        <v>207</v>
      </c>
      <c r="B125" s="27" t="s">
        <v>69</v>
      </c>
      <c r="C125" s="85" t="s">
        <v>215</v>
      </c>
      <c r="D125" s="86"/>
      <c r="E125" s="28">
        <v>1906600</v>
      </c>
      <c r="F125" s="28">
        <f t="shared" si="35"/>
        <v>1906600</v>
      </c>
      <c r="G125" s="28">
        <v>1906600</v>
      </c>
      <c r="H125" s="28" t="s">
        <v>41</v>
      </c>
      <c r="I125" s="28" t="s">
        <v>41</v>
      </c>
      <c r="J125" s="28">
        <f t="shared" si="47"/>
        <v>1906600</v>
      </c>
      <c r="K125" s="28">
        <f t="shared" si="33"/>
        <v>0</v>
      </c>
      <c r="L125" s="45">
        <f t="shared" si="34"/>
        <v>0</v>
      </c>
    </row>
    <row r="126" spans="1:12" ht="30">
      <c r="A126" s="26" t="s">
        <v>209</v>
      </c>
      <c r="B126" s="27" t="s">
        <v>69</v>
      </c>
      <c r="C126" s="85" t="s">
        <v>216</v>
      </c>
      <c r="D126" s="86"/>
      <c r="E126" s="28">
        <v>4914400</v>
      </c>
      <c r="F126" s="28">
        <f t="shared" si="35"/>
        <v>4914400</v>
      </c>
      <c r="G126" s="28">
        <v>4462345.0999999996</v>
      </c>
      <c r="H126" s="28" t="s">
        <v>41</v>
      </c>
      <c r="I126" s="28" t="s">
        <v>41</v>
      </c>
      <c r="J126" s="28">
        <f t="shared" si="47"/>
        <v>4462345.0999999996</v>
      </c>
      <c r="K126" s="28">
        <f t="shared" si="33"/>
        <v>452054.90000000037</v>
      </c>
      <c r="L126" s="45">
        <f t="shared" si="34"/>
        <v>452054.90000000037</v>
      </c>
    </row>
    <row r="127" spans="1:12" ht="31.5">
      <c r="A127" s="46" t="s">
        <v>338</v>
      </c>
      <c r="B127" s="47" t="s">
        <v>69</v>
      </c>
      <c r="C127" s="83" t="s">
        <v>334</v>
      </c>
      <c r="D127" s="84"/>
      <c r="E127" s="44">
        <v>5000</v>
      </c>
      <c r="F127" s="44">
        <f t="shared" si="35"/>
        <v>5000</v>
      </c>
      <c r="G127" s="44">
        <v>5000</v>
      </c>
      <c r="H127" s="44"/>
      <c r="I127" s="44"/>
      <c r="J127" s="44">
        <f t="shared" ref="J127:J130" si="53">IF(IF(G127="-",0,G127)+IF(H127="-",0,H127)+IF(I127="-",0,I127)=0,"-",IF(G127="-",0,G127)+IF(H127="-",0,H127)+IF(I127="-",0,I127))</f>
        <v>5000</v>
      </c>
      <c r="K127" s="44">
        <f t="shared" si="33"/>
        <v>0</v>
      </c>
      <c r="L127" s="44">
        <f t="shared" ref="L127:L130" si="54">F127-J127</f>
        <v>0</v>
      </c>
    </row>
    <row r="128" spans="1:12" ht="45">
      <c r="A128" s="26" t="s">
        <v>82</v>
      </c>
      <c r="B128" s="27" t="s">
        <v>69</v>
      </c>
      <c r="C128" s="85" t="s">
        <v>335</v>
      </c>
      <c r="D128" s="86"/>
      <c r="E128" s="28">
        <v>5000</v>
      </c>
      <c r="F128" s="28">
        <f t="shared" ref="F128:F130" si="55">E128</f>
        <v>5000</v>
      </c>
      <c r="G128" s="28">
        <v>5000</v>
      </c>
      <c r="H128" s="28"/>
      <c r="I128" s="28"/>
      <c r="J128" s="28">
        <f t="shared" si="53"/>
        <v>5000</v>
      </c>
      <c r="K128" s="28">
        <f t="shared" si="33"/>
        <v>0</v>
      </c>
      <c r="L128" s="45">
        <f t="shared" si="54"/>
        <v>0</v>
      </c>
    </row>
    <row r="129" spans="1:12" ht="45">
      <c r="A129" s="26" t="s">
        <v>84</v>
      </c>
      <c r="B129" s="27" t="s">
        <v>69</v>
      </c>
      <c r="C129" s="85" t="s">
        <v>336</v>
      </c>
      <c r="D129" s="86"/>
      <c r="E129" s="28">
        <v>5000</v>
      </c>
      <c r="F129" s="28">
        <f t="shared" si="55"/>
        <v>5000</v>
      </c>
      <c r="G129" s="28">
        <v>5000</v>
      </c>
      <c r="H129" s="28"/>
      <c r="I129" s="28"/>
      <c r="J129" s="28">
        <f t="shared" si="53"/>
        <v>5000</v>
      </c>
      <c r="K129" s="28">
        <f t="shared" si="33"/>
        <v>0</v>
      </c>
      <c r="L129" s="45">
        <f t="shared" si="54"/>
        <v>0</v>
      </c>
    </row>
    <row r="130" spans="1:12" ht="45">
      <c r="A130" s="26" t="s">
        <v>86</v>
      </c>
      <c r="B130" s="27" t="s">
        <v>69</v>
      </c>
      <c r="C130" s="85" t="s">
        <v>337</v>
      </c>
      <c r="D130" s="86"/>
      <c r="E130" s="28">
        <v>5000</v>
      </c>
      <c r="F130" s="28">
        <f t="shared" si="55"/>
        <v>5000</v>
      </c>
      <c r="G130" s="28">
        <v>5000</v>
      </c>
      <c r="H130" s="28"/>
      <c r="I130" s="28"/>
      <c r="J130" s="28">
        <f t="shared" si="53"/>
        <v>5000</v>
      </c>
      <c r="K130" s="28">
        <f t="shared" si="33"/>
        <v>0</v>
      </c>
      <c r="L130" s="45">
        <f t="shared" si="54"/>
        <v>0</v>
      </c>
    </row>
    <row r="131" spans="1:12" ht="15.75">
      <c r="A131" s="23" t="s">
        <v>217</v>
      </c>
      <c r="B131" s="24" t="s">
        <v>69</v>
      </c>
      <c r="C131" s="83" t="s">
        <v>218</v>
      </c>
      <c r="D131" s="84"/>
      <c r="E131" s="44">
        <v>130000</v>
      </c>
      <c r="F131" s="44">
        <f t="shared" ref="F131" si="56">E131</f>
        <v>130000</v>
      </c>
      <c r="G131" s="44">
        <v>121704.12</v>
      </c>
      <c r="H131" s="25" t="s">
        <v>41</v>
      </c>
      <c r="I131" s="25" t="s">
        <v>41</v>
      </c>
      <c r="J131" s="25">
        <f t="shared" si="29"/>
        <v>121704.12</v>
      </c>
      <c r="K131" s="44">
        <f t="shared" si="33"/>
        <v>8295.8800000000047</v>
      </c>
      <c r="L131" s="25">
        <f t="shared" si="34"/>
        <v>8295.8800000000047</v>
      </c>
    </row>
    <row r="132" spans="1:12" ht="30">
      <c r="A132" s="26" t="s">
        <v>219</v>
      </c>
      <c r="B132" s="27" t="s">
        <v>69</v>
      </c>
      <c r="C132" s="85" t="s">
        <v>220</v>
      </c>
      <c r="D132" s="86"/>
      <c r="E132" s="28">
        <v>130000</v>
      </c>
      <c r="F132" s="28">
        <f t="shared" si="35"/>
        <v>130000</v>
      </c>
      <c r="G132" s="28">
        <v>121704.12</v>
      </c>
      <c r="H132" s="28" t="s">
        <v>41</v>
      </c>
      <c r="I132" s="28" t="s">
        <v>41</v>
      </c>
      <c r="J132" s="28">
        <f t="shared" si="29"/>
        <v>121704.12</v>
      </c>
      <c r="K132" s="28">
        <f t="shared" si="33"/>
        <v>8295.8800000000047</v>
      </c>
      <c r="L132" s="45">
        <f t="shared" si="34"/>
        <v>8295.8800000000047</v>
      </c>
    </row>
    <row r="133" spans="1:12" ht="30">
      <c r="A133" s="26" t="s">
        <v>221</v>
      </c>
      <c r="B133" s="27" t="s">
        <v>69</v>
      </c>
      <c r="C133" s="85" t="s">
        <v>222</v>
      </c>
      <c r="D133" s="86"/>
      <c r="E133" s="28">
        <v>130000</v>
      </c>
      <c r="F133" s="28">
        <f t="shared" ref="F133:F134" si="57">E133</f>
        <v>130000</v>
      </c>
      <c r="G133" s="28">
        <v>121704.12</v>
      </c>
      <c r="H133" s="28" t="s">
        <v>41</v>
      </c>
      <c r="I133" s="28" t="s">
        <v>41</v>
      </c>
      <c r="J133" s="28">
        <f t="shared" si="29"/>
        <v>121704.12</v>
      </c>
      <c r="K133" s="28">
        <f t="shared" si="33"/>
        <v>8295.8800000000047</v>
      </c>
      <c r="L133" s="45">
        <f t="shared" si="34"/>
        <v>8295.8800000000047</v>
      </c>
    </row>
    <row r="134" spans="1:12" ht="30">
      <c r="A134" s="26" t="s">
        <v>223</v>
      </c>
      <c r="B134" s="27" t="s">
        <v>69</v>
      </c>
      <c r="C134" s="85" t="s">
        <v>224</v>
      </c>
      <c r="D134" s="86"/>
      <c r="E134" s="45">
        <v>130000</v>
      </c>
      <c r="F134" s="45">
        <f t="shared" si="57"/>
        <v>130000</v>
      </c>
      <c r="G134" s="28">
        <v>121704.12</v>
      </c>
      <c r="H134" s="28" t="s">
        <v>41</v>
      </c>
      <c r="I134" s="28" t="s">
        <v>41</v>
      </c>
      <c r="J134" s="28">
        <f t="shared" si="29"/>
        <v>121704.12</v>
      </c>
      <c r="K134" s="28">
        <f t="shared" si="33"/>
        <v>8295.8800000000047</v>
      </c>
      <c r="L134" s="45">
        <f t="shared" si="34"/>
        <v>8295.8800000000047</v>
      </c>
    </row>
    <row r="135" spans="1:12" ht="15.75">
      <c r="A135" s="23" t="s">
        <v>225</v>
      </c>
      <c r="B135" s="24" t="s">
        <v>69</v>
      </c>
      <c r="C135" s="83" t="s">
        <v>226</v>
      </c>
      <c r="D135" s="84"/>
      <c r="E135" s="44">
        <v>253200</v>
      </c>
      <c r="F135" s="44">
        <f>E135</f>
        <v>253200</v>
      </c>
      <c r="G135" s="28">
        <v>173060.07</v>
      </c>
      <c r="H135" s="25" t="s">
        <v>41</v>
      </c>
      <c r="I135" s="25" t="s">
        <v>41</v>
      </c>
      <c r="J135" s="25">
        <f>G135</f>
        <v>173060.07</v>
      </c>
      <c r="K135" s="44">
        <f t="shared" si="33"/>
        <v>80139.929999999993</v>
      </c>
      <c r="L135" s="44">
        <f t="shared" ref="L135" si="58">F135-J135</f>
        <v>80139.929999999993</v>
      </c>
    </row>
    <row r="136" spans="1:12" ht="30">
      <c r="A136" s="26" t="s">
        <v>219</v>
      </c>
      <c r="B136" s="27" t="s">
        <v>69</v>
      </c>
      <c r="C136" s="85" t="s">
        <v>227</v>
      </c>
      <c r="D136" s="86"/>
      <c r="E136" s="28">
        <v>253200</v>
      </c>
      <c r="F136" s="28">
        <f t="shared" ref="F136" si="59">E136</f>
        <v>253200</v>
      </c>
      <c r="G136" s="28">
        <v>173060.07</v>
      </c>
      <c r="H136" s="28" t="s">
        <v>41</v>
      </c>
      <c r="I136" s="28" t="s">
        <v>41</v>
      </c>
      <c r="J136" s="28">
        <f>IF(IF(G135="-",0,G135)+IF(H136="-",0,H136)+IF(I136="-",0,I136)=0,"-",IF(G135="-",0,G135)+IF(H136="-",0,H136)+IF(I136="-",0,I136))</f>
        <v>173060.07</v>
      </c>
      <c r="K136" s="28">
        <f t="shared" si="33"/>
        <v>80139.929999999993</v>
      </c>
      <c r="L136" s="45">
        <f>F135-J136</f>
        <v>80139.929999999993</v>
      </c>
    </row>
    <row r="137" spans="1:12" ht="30">
      <c r="A137" s="26" t="s">
        <v>221</v>
      </c>
      <c r="B137" s="27" t="s">
        <v>69</v>
      </c>
      <c r="C137" s="85" t="s">
        <v>228</v>
      </c>
      <c r="D137" s="86"/>
      <c r="E137" s="28">
        <v>253200</v>
      </c>
      <c r="F137" s="28">
        <f t="shared" si="35"/>
        <v>253200</v>
      </c>
      <c r="G137" s="28">
        <v>173060.07</v>
      </c>
      <c r="H137" s="28" t="s">
        <v>41</v>
      </c>
      <c r="I137" s="28" t="s">
        <v>41</v>
      </c>
      <c r="J137" s="28">
        <f t="shared" si="29"/>
        <v>173060.07</v>
      </c>
      <c r="K137" s="28">
        <f t="shared" si="33"/>
        <v>80139.929999999993</v>
      </c>
      <c r="L137" s="45">
        <f t="shared" si="34"/>
        <v>80139.929999999993</v>
      </c>
    </row>
    <row r="138" spans="1:12" ht="30">
      <c r="A138" s="26" t="s">
        <v>223</v>
      </c>
      <c r="B138" s="27" t="s">
        <v>69</v>
      </c>
      <c r="C138" s="85" t="s">
        <v>229</v>
      </c>
      <c r="D138" s="86"/>
      <c r="E138" s="28">
        <v>253200</v>
      </c>
      <c r="F138" s="28">
        <f t="shared" si="35"/>
        <v>253200</v>
      </c>
      <c r="G138" s="28">
        <v>173060.07</v>
      </c>
      <c r="H138" s="28" t="s">
        <v>41</v>
      </c>
      <c r="I138" s="28" t="s">
        <v>41</v>
      </c>
      <c r="J138" s="28">
        <f t="shared" si="29"/>
        <v>173060.07</v>
      </c>
      <c r="K138" s="28">
        <f t="shared" si="33"/>
        <v>80139.929999999993</v>
      </c>
      <c r="L138" s="45">
        <f t="shared" si="34"/>
        <v>80139.929999999993</v>
      </c>
    </row>
    <row r="139" spans="1:12" ht="15.75">
      <c r="A139" s="23" t="s">
        <v>230</v>
      </c>
      <c r="B139" s="24" t="s">
        <v>69</v>
      </c>
      <c r="C139" s="83" t="s">
        <v>231</v>
      </c>
      <c r="D139" s="84"/>
      <c r="E139" s="25">
        <v>12800</v>
      </c>
      <c r="F139" s="44">
        <f t="shared" si="35"/>
        <v>12800</v>
      </c>
      <c r="G139" s="25">
        <v>12750</v>
      </c>
      <c r="H139" s="25" t="s">
        <v>41</v>
      </c>
      <c r="I139" s="25" t="s">
        <v>41</v>
      </c>
      <c r="J139" s="44">
        <f t="shared" ref="J139" si="60">IF(IF(G139="-",0,G139)+IF(H139="-",0,H139)+IF(I139="-",0,I139)=0,"-",IF(G139="-",0,G139)+IF(H139="-",0,H139)+IF(I139="-",0,I139))</f>
        <v>12750</v>
      </c>
      <c r="K139" s="44">
        <f t="shared" si="33"/>
        <v>50</v>
      </c>
      <c r="L139" s="25">
        <f t="shared" si="34"/>
        <v>50</v>
      </c>
    </row>
    <row r="140" spans="1:12" ht="45">
      <c r="A140" s="26" t="s">
        <v>82</v>
      </c>
      <c r="B140" s="27" t="s">
        <v>69</v>
      </c>
      <c r="C140" s="85" t="s">
        <v>232</v>
      </c>
      <c r="D140" s="86"/>
      <c r="E140" s="45">
        <v>12800</v>
      </c>
      <c r="F140" s="45">
        <f t="shared" ref="F140:F143" si="61">E140</f>
        <v>12800</v>
      </c>
      <c r="G140" s="45">
        <v>12750</v>
      </c>
      <c r="H140" s="28" t="s">
        <v>41</v>
      </c>
      <c r="I140" s="28" t="s">
        <v>41</v>
      </c>
      <c r="J140" s="28">
        <f t="shared" ref="J140:J146" si="62">IF(IF(G140="-",0,G140)+IF(H140="-",0,H140)+IF(I140="-",0,I140)=0,"-",IF(G140="-",0,G140)+IF(H140="-",0,H140)+IF(I140="-",0,I140))</f>
        <v>12750</v>
      </c>
      <c r="K140" s="45">
        <f t="shared" si="33"/>
        <v>50</v>
      </c>
      <c r="L140" s="45">
        <f t="shared" si="34"/>
        <v>50</v>
      </c>
    </row>
    <row r="141" spans="1:12" ht="45">
      <c r="A141" s="26" t="s">
        <v>84</v>
      </c>
      <c r="B141" s="27" t="s">
        <v>69</v>
      </c>
      <c r="C141" s="85" t="s">
        <v>233</v>
      </c>
      <c r="D141" s="86"/>
      <c r="E141" s="45">
        <v>12800</v>
      </c>
      <c r="F141" s="45">
        <f t="shared" si="61"/>
        <v>12800</v>
      </c>
      <c r="G141" s="45">
        <v>12750</v>
      </c>
      <c r="H141" s="28" t="s">
        <v>41</v>
      </c>
      <c r="I141" s="28" t="s">
        <v>41</v>
      </c>
      <c r="J141" s="28">
        <f t="shared" si="62"/>
        <v>12750</v>
      </c>
      <c r="K141" s="45">
        <f t="shared" si="33"/>
        <v>50</v>
      </c>
      <c r="L141" s="45">
        <f t="shared" ref="L141:L146" si="63">F141-J141</f>
        <v>50</v>
      </c>
    </row>
    <row r="142" spans="1:12" ht="45">
      <c r="A142" s="26" t="s">
        <v>86</v>
      </c>
      <c r="B142" s="27" t="s">
        <v>69</v>
      </c>
      <c r="C142" s="85" t="s">
        <v>234</v>
      </c>
      <c r="D142" s="86"/>
      <c r="E142" s="45">
        <v>12800</v>
      </c>
      <c r="F142" s="45">
        <f t="shared" si="61"/>
        <v>12800</v>
      </c>
      <c r="G142" s="45">
        <v>12750</v>
      </c>
      <c r="H142" s="28" t="s">
        <v>41</v>
      </c>
      <c r="I142" s="28" t="s">
        <v>41</v>
      </c>
      <c r="J142" s="28">
        <f t="shared" si="62"/>
        <v>12750</v>
      </c>
      <c r="K142" s="45">
        <f t="shared" si="33"/>
        <v>50</v>
      </c>
      <c r="L142" s="45">
        <f t="shared" si="63"/>
        <v>50</v>
      </c>
    </row>
    <row r="143" spans="1:12" ht="15.75">
      <c r="A143" s="23" t="s">
        <v>235</v>
      </c>
      <c r="B143" s="24" t="s">
        <v>69</v>
      </c>
      <c r="C143" s="83" t="s">
        <v>236</v>
      </c>
      <c r="D143" s="84"/>
      <c r="E143" s="25">
        <v>12800</v>
      </c>
      <c r="F143" s="44">
        <f t="shared" si="61"/>
        <v>12800</v>
      </c>
      <c r="G143" s="25">
        <v>12750</v>
      </c>
      <c r="H143" s="25" t="s">
        <v>41</v>
      </c>
      <c r="I143" s="25" t="s">
        <v>41</v>
      </c>
      <c r="J143" s="25">
        <f t="shared" si="62"/>
        <v>12750</v>
      </c>
      <c r="K143" s="44">
        <f t="shared" si="33"/>
        <v>50</v>
      </c>
      <c r="L143" s="25">
        <f t="shared" si="63"/>
        <v>50</v>
      </c>
    </row>
    <row r="144" spans="1:12" ht="45">
      <c r="A144" s="26" t="s">
        <v>82</v>
      </c>
      <c r="B144" s="27" t="s">
        <v>69</v>
      </c>
      <c r="C144" s="85" t="s">
        <v>237</v>
      </c>
      <c r="D144" s="86"/>
      <c r="E144" s="45">
        <v>12800</v>
      </c>
      <c r="F144" s="45">
        <f t="shared" ref="F144:F146" si="64">E144</f>
        <v>12800</v>
      </c>
      <c r="G144" s="45">
        <v>12750</v>
      </c>
      <c r="H144" s="28" t="s">
        <v>41</v>
      </c>
      <c r="I144" s="28" t="s">
        <v>41</v>
      </c>
      <c r="J144" s="28">
        <f t="shared" si="62"/>
        <v>12750</v>
      </c>
      <c r="K144" s="45">
        <f t="shared" ref="K144:K146" si="65">E144-G144</f>
        <v>50</v>
      </c>
      <c r="L144" s="45">
        <f t="shared" si="63"/>
        <v>50</v>
      </c>
    </row>
    <row r="145" spans="1:12" ht="45">
      <c r="A145" s="26" t="s">
        <v>84</v>
      </c>
      <c r="B145" s="27" t="s">
        <v>69</v>
      </c>
      <c r="C145" s="85" t="s">
        <v>238</v>
      </c>
      <c r="D145" s="86"/>
      <c r="E145" s="45">
        <v>12800</v>
      </c>
      <c r="F145" s="45">
        <f t="shared" si="64"/>
        <v>12800</v>
      </c>
      <c r="G145" s="45">
        <v>12750</v>
      </c>
      <c r="H145" s="28" t="s">
        <v>41</v>
      </c>
      <c r="I145" s="28" t="s">
        <v>41</v>
      </c>
      <c r="J145" s="28">
        <f t="shared" si="62"/>
        <v>12750</v>
      </c>
      <c r="K145" s="45">
        <f t="shared" si="65"/>
        <v>50</v>
      </c>
      <c r="L145" s="45">
        <f t="shared" si="63"/>
        <v>50</v>
      </c>
    </row>
    <row r="146" spans="1:12" ht="45">
      <c r="A146" s="26" t="s">
        <v>86</v>
      </c>
      <c r="B146" s="27" t="s">
        <v>69</v>
      </c>
      <c r="C146" s="85" t="s">
        <v>239</v>
      </c>
      <c r="D146" s="86"/>
      <c r="E146" s="45">
        <v>12800</v>
      </c>
      <c r="F146" s="45">
        <f t="shared" si="64"/>
        <v>12800</v>
      </c>
      <c r="G146" s="45">
        <v>12750</v>
      </c>
      <c r="H146" s="28" t="s">
        <v>41</v>
      </c>
      <c r="I146" s="28" t="s">
        <v>41</v>
      </c>
      <c r="J146" s="28">
        <f t="shared" si="62"/>
        <v>12750</v>
      </c>
      <c r="K146" s="45">
        <f t="shared" si="65"/>
        <v>50</v>
      </c>
      <c r="L146" s="45">
        <f t="shared" si="63"/>
        <v>50</v>
      </c>
    </row>
    <row r="147" spans="1:12" ht="31.5">
      <c r="A147" s="23" t="s">
        <v>240</v>
      </c>
      <c r="B147" s="24" t="s">
        <v>241</v>
      </c>
      <c r="C147" s="83" t="s">
        <v>42</v>
      </c>
      <c r="D147" s="84"/>
      <c r="E147" s="25" t="s">
        <v>42</v>
      </c>
      <c r="F147" s="28" t="s">
        <v>42</v>
      </c>
      <c r="G147" s="25">
        <f>стр.1!F22-'стр,2'!G13</f>
        <v>-6883652.3299999982</v>
      </c>
      <c r="H147" s="25" t="s">
        <v>41</v>
      </c>
      <c r="I147" s="25" t="s">
        <v>41</v>
      </c>
      <c r="J147" s="25">
        <f>G147</f>
        <v>-6883652.3299999982</v>
      </c>
      <c r="K147" s="28" t="s">
        <v>42</v>
      </c>
      <c r="L147" s="25" t="s">
        <v>42</v>
      </c>
    </row>
  </sheetData>
  <mergeCells count="149">
    <mergeCell ref="C131:D131"/>
    <mergeCell ref="C132:D132"/>
    <mergeCell ref="C133:D133"/>
    <mergeCell ref="C118:D118"/>
    <mergeCell ref="C119:D119"/>
    <mergeCell ref="C120:D120"/>
    <mergeCell ref="C146:D146"/>
    <mergeCell ref="C147:D14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1:D121"/>
    <mergeCell ref="C122:D122"/>
    <mergeCell ref="C123:D123"/>
    <mergeCell ref="C128:D128"/>
    <mergeCell ref="C129:D129"/>
    <mergeCell ref="C130:D130"/>
    <mergeCell ref="C127:D127"/>
    <mergeCell ref="C112:D112"/>
    <mergeCell ref="C113:D113"/>
    <mergeCell ref="C114:D114"/>
    <mergeCell ref="C115:D115"/>
    <mergeCell ref="C116:D116"/>
    <mergeCell ref="C117:D117"/>
    <mergeCell ref="C124:D124"/>
    <mergeCell ref="C125:D125"/>
    <mergeCell ref="C126:D126"/>
    <mergeCell ref="C106:D106"/>
    <mergeCell ref="C107:D107"/>
    <mergeCell ref="C108:D108"/>
    <mergeCell ref="C109:D109"/>
    <mergeCell ref="C110:D110"/>
    <mergeCell ref="C111:D111"/>
    <mergeCell ref="C101:D101"/>
    <mergeCell ref="C102:D102"/>
    <mergeCell ref="C103:D103"/>
    <mergeCell ref="C104:D104"/>
    <mergeCell ref="C105:D105"/>
    <mergeCell ref="C86:D86"/>
    <mergeCell ref="C87:D87"/>
    <mergeCell ref="C88:D88"/>
    <mergeCell ref="C89:D89"/>
    <mergeCell ref="C90:D90"/>
    <mergeCell ref="C100:D100"/>
    <mergeCell ref="C80:D80"/>
    <mergeCell ref="C81:D81"/>
    <mergeCell ref="C82:D82"/>
    <mergeCell ref="C83:D83"/>
    <mergeCell ref="C84:D84"/>
    <mergeCell ref="C85:D85"/>
    <mergeCell ref="C94:D94"/>
    <mergeCell ref="C95:D95"/>
    <mergeCell ref="C96:D96"/>
    <mergeCell ref="C97:D97"/>
    <mergeCell ref="C98:D98"/>
    <mergeCell ref="C99:D99"/>
    <mergeCell ref="C91:D91"/>
    <mergeCell ref="C92:D92"/>
    <mergeCell ref="C93:D9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60:D60"/>
    <mergeCell ref="C61:D61"/>
    <mergeCell ref="C41:D41"/>
    <mergeCell ref="C42:D42"/>
    <mergeCell ref="C29:D29"/>
    <mergeCell ref="C44:D44"/>
    <mergeCell ref="C56:D56"/>
    <mergeCell ref="C43:D43"/>
    <mergeCell ref="C35:D35"/>
    <mergeCell ref="C36:D36"/>
    <mergeCell ref="C37:D37"/>
    <mergeCell ref="C38:D38"/>
    <mergeCell ref="C39:D39"/>
    <mergeCell ref="C40:D40"/>
    <mergeCell ref="C50:D50"/>
    <mergeCell ref="C51:D51"/>
    <mergeCell ref="C52:D52"/>
    <mergeCell ref="C53:D53"/>
    <mergeCell ref="C54:D54"/>
    <mergeCell ref="C55:D55"/>
    <mergeCell ref="C45:D45"/>
    <mergeCell ref="C46:D46"/>
    <mergeCell ref="C47:D47"/>
    <mergeCell ref="C48:D48"/>
    <mergeCell ref="C49:D49"/>
    <mergeCell ref="C30:D30"/>
    <mergeCell ref="C31:D31"/>
    <mergeCell ref="C32:D32"/>
    <mergeCell ref="C33:D33"/>
    <mergeCell ref="C34:D34"/>
    <mergeCell ref="C24:D24"/>
    <mergeCell ref="C25:D25"/>
    <mergeCell ref="C26:D26"/>
    <mergeCell ref="C28:D28"/>
    <mergeCell ref="A4:A11"/>
    <mergeCell ref="B4:B11"/>
    <mergeCell ref="C4:D11"/>
    <mergeCell ref="E4:E11"/>
    <mergeCell ref="F4:F11"/>
    <mergeCell ref="G4:J5"/>
    <mergeCell ref="C27:D27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K4:L5"/>
    <mergeCell ref="G6:G11"/>
    <mergeCell ref="H6:H11"/>
    <mergeCell ref="I6:I11"/>
    <mergeCell ref="J6:J11"/>
    <mergeCell ref="K6:K11"/>
    <mergeCell ref="L6:L11"/>
  </mergeCells>
  <pageMargins left="0.39370078740157483" right="0.39370078740157483" top="0.78740157480314965" bottom="0.39370078740157483" header="0.51181102362204722" footer="0.51181102362204722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1"/>
  <sheetViews>
    <sheetView view="pageBreakPreview" topLeftCell="AC32" zoomScaleSheetLayoutView="100" workbookViewId="0">
      <selection activeCell="EE27" sqref="EE27"/>
    </sheetView>
  </sheetViews>
  <sheetFormatPr defaultColWidth="0.85546875" defaultRowHeight="15"/>
  <cols>
    <col min="1" max="27" width="0.85546875" style="31"/>
    <col min="28" max="28" width="2.42578125" style="31" customWidth="1"/>
    <col min="29" max="30" width="0.85546875" style="31"/>
    <col min="31" max="31" width="2.85546875" style="31" customWidth="1"/>
    <col min="32" max="40" width="0.85546875" style="31"/>
    <col min="41" max="41" width="24.7109375" style="31" customWidth="1"/>
    <col min="42" max="46" width="0.85546875" style="31"/>
    <col min="47" max="47" width="4.85546875" style="31" customWidth="1"/>
    <col min="48" max="62" width="0.85546875" style="31"/>
    <col min="63" max="63" width="18" style="31" customWidth="1"/>
    <col min="64" max="82" width="0.85546875" style="31"/>
    <col min="83" max="83" width="6" style="31" customWidth="1"/>
    <col min="84" max="99" width="0.85546875" style="31"/>
    <col min="100" max="100" width="5" style="31" customWidth="1"/>
    <col min="101" max="101" width="5.5703125" style="31" customWidth="1"/>
    <col min="102" max="148" width="0.85546875" style="31"/>
    <col min="149" max="149" width="7.7109375" style="31" customWidth="1"/>
    <col min="150" max="165" width="0.85546875" style="31"/>
    <col min="166" max="166" width="1.28515625" style="31" customWidth="1"/>
    <col min="167" max="16384" width="0.85546875" style="31"/>
  </cols>
  <sheetData>
    <row r="1" spans="1:166" ht="15.7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3" t="s">
        <v>313</v>
      </c>
    </row>
    <row r="2" spans="1:166" ht="20.100000000000001" customHeight="1">
      <c r="A2" s="223" t="s">
        <v>312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</row>
    <row r="3" spans="1:166" ht="20.25" customHeight="1">
      <c r="A3" s="138" t="s">
        <v>306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9"/>
      <c r="AP3" s="149" t="s">
        <v>305</v>
      </c>
      <c r="AQ3" s="138"/>
      <c r="AR3" s="138"/>
      <c r="AS3" s="138"/>
      <c r="AT3" s="138"/>
      <c r="AU3" s="139"/>
      <c r="AV3" s="149" t="s">
        <v>304</v>
      </c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9"/>
      <c r="BL3" s="149" t="s">
        <v>311</v>
      </c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9"/>
      <c r="CF3" s="151" t="s">
        <v>303</v>
      </c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3"/>
      <c r="ET3" s="149" t="s">
        <v>28</v>
      </c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</row>
    <row r="4" spans="1:166" ht="48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1"/>
      <c r="AP4" s="150"/>
      <c r="AQ4" s="140"/>
      <c r="AR4" s="140"/>
      <c r="AS4" s="140"/>
      <c r="AT4" s="140"/>
      <c r="AU4" s="141"/>
      <c r="AV4" s="15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1"/>
      <c r="BL4" s="15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1"/>
      <c r="CF4" s="152" t="s">
        <v>302</v>
      </c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3"/>
      <c r="CW4" s="151" t="s">
        <v>301</v>
      </c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3"/>
      <c r="DN4" s="151" t="s">
        <v>300</v>
      </c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3"/>
      <c r="EE4" s="151" t="s">
        <v>32</v>
      </c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3"/>
      <c r="ET4" s="15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</row>
    <row r="5" spans="1:166" ht="15.75" thickBot="1">
      <c r="A5" s="158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9"/>
      <c r="AP5" s="142">
        <v>2</v>
      </c>
      <c r="AQ5" s="143"/>
      <c r="AR5" s="143"/>
      <c r="AS5" s="143"/>
      <c r="AT5" s="143"/>
      <c r="AU5" s="155"/>
      <c r="AV5" s="142">
        <v>3</v>
      </c>
      <c r="AW5" s="143"/>
      <c r="AX5" s="143"/>
      <c r="AY5" s="143"/>
      <c r="AZ5" s="143"/>
      <c r="BA5" s="143"/>
      <c r="BB5" s="143"/>
      <c r="BC5" s="143"/>
      <c r="BD5" s="143"/>
      <c r="BE5" s="156"/>
      <c r="BF5" s="156"/>
      <c r="BG5" s="156"/>
      <c r="BH5" s="156"/>
      <c r="BI5" s="156"/>
      <c r="BJ5" s="156"/>
      <c r="BK5" s="157"/>
      <c r="BL5" s="142">
        <v>4</v>
      </c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55"/>
      <c r="CF5" s="142">
        <v>5</v>
      </c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55"/>
      <c r="CW5" s="142">
        <v>6</v>
      </c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55"/>
      <c r="DN5" s="142">
        <v>7</v>
      </c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55"/>
      <c r="EE5" s="142">
        <v>8</v>
      </c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55"/>
      <c r="ET5" s="142">
        <v>9</v>
      </c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</row>
    <row r="6" spans="1:166" ht="33.950000000000003" customHeight="1">
      <c r="A6" s="144" t="s">
        <v>242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5"/>
      <c r="AP6" s="146" t="s">
        <v>243</v>
      </c>
      <c r="AQ6" s="147"/>
      <c r="AR6" s="147"/>
      <c r="AS6" s="147"/>
      <c r="AT6" s="147"/>
      <c r="AU6" s="147"/>
      <c r="AV6" s="134" t="s">
        <v>294</v>
      </c>
      <c r="AW6" s="134"/>
      <c r="AX6" s="134"/>
      <c r="AY6" s="134"/>
      <c r="AZ6" s="134"/>
      <c r="BA6" s="134"/>
      <c r="BB6" s="134"/>
      <c r="BC6" s="134"/>
      <c r="BD6" s="134"/>
      <c r="BE6" s="135"/>
      <c r="BF6" s="136"/>
      <c r="BG6" s="136"/>
      <c r="BH6" s="136"/>
      <c r="BI6" s="136"/>
      <c r="BJ6" s="136"/>
      <c r="BK6" s="137"/>
      <c r="BL6" s="148">
        <f>BL20</f>
        <v>6321600</v>
      </c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>
        <f>CF26</f>
        <v>6883652.330000001</v>
      </c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54" t="s">
        <v>41</v>
      </c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54" t="s">
        <v>41</v>
      </c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>
        <f>CF6</f>
        <v>6883652.330000001</v>
      </c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 t="s">
        <v>41</v>
      </c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70"/>
    </row>
    <row r="7" spans="1:166" ht="15" customHeight="1">
      <c r="A7" s="171" t="s">
        <v>44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2"/>
      <c r="AP7" s="106" t="s">
        <v>244</v>
      </c>
      <c r="AQ7" s="107"/>
      <c r="AR7" s="107"/>
      <c r="AS7" s="107"/>
      <c r="AT7" s="107"/>
      <c r="AU7" s="108"/>
      <c r="AV7" s="112" t="s">
        <v>294</v>
      </c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8"/>
      <c r="BL7" s="123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5"/>
      <c r="CF7" s="123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5"/>
      <c r="CW7" s="213" t="s">
        <v>41</v>
      </c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5"/>
      <c r="DN7" s="123" t="s">
        <v>41</v>
      </c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5"/>
      <c r="EE7" s="123" t="s">
        <v>41</v>
      </c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5"/>
      <c r="ET7" s="123" t="s">
        <v>41</v>
      </c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73"/>
    </row>
    <row r="8" spans="1:166" ht="39.75" customHeight="1">
      <c r="A8" s="181" t="s">
        <v>310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2"/>
      <c r="AP8" s="109"/>
      <c r="AQ8" s="110"/>
      <c r="AR8" s="110"/>
      <c r="AS8" s="110"/>
      <c r="AT8" s="110"/>
      <c r="AU8" s="111"/>
      <c r="AV8" s="113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1"/>
      <c r="BL8" s="126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8"/>
      <c r="CW8" s="126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8"/>
      <c r="DN8" s="126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8"/>
      <c r="EE8" s="126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8"/>
      <c r="ET8" s="126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74"/>
    </row>
    <row r="9" spans="1:166" ht="13.5" customHeight="1">
      <c r="A9" s="168" t="s">
        <v>245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9"/>
      <c r="AP9" s="106"/>
      <c r="AQ9" s="107"/>
      <c r="AR9" s="107"/>
      <c r="AS9" s="107"/>
      <c r="AT9" s="107"/>
      <c r="AU9" s="108"/>
      <c r="AV9" s="112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8"/>
      <c r="BL9" s="123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5"/>
      <c r="CF9" s="123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5"/>
      <c r="CW9" s="123" t="s">
        <v>41</v>
      </c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  <c r="DN9" s="123" t="s">
        <v>41</v>
      </c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5"/>
      <c r="EE9" s="123" t="s">
        <v>41</v>
      </c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5"/>
      <c r="ET9" s="123" t="s">
        <v>41</v>
      </c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73"/>
    </row>
    <row r="10" spans="1:166" ht="14.25" hidden="1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09"/>
      <c r="AQ10" s="110"/>
      <c r="AR10" s="110"/>
      <c r="AS10" s="110"/>
      <c r="AT10" s="110"/>
      <c r="AU10" s="111"/>
      <c r="AV10" s="113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1"/>
      <c r="BL10" s="126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8"/>
      <c r="CF10" s="126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8"/>
      <c r="CW10" s="126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8"/>
      <c r="DN10" s="126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8"/>
      <c r="EE10" s="126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8"/>
      <c r="ET10" s="126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74"/>
    </row>
    <row r="11" spans="1:166" ht="15" hidden="1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6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79"/>
      <c r="BG11" s="179"/>
      <c r="BH11" s="179"/>
      <c r="BI11" s="179"/>
      <c r="BJ11" s="179"/>
      <c r="BK11" s="18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89"/>
    </row>
    <row r="12" spans="1:166" ht="15" hidden="1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8"/>
      <c r="BF12" s="179"/>
      <c r="BG12" s="179"/>
      <c r="BH12" s="179"/>
      <c r="BI12" s="179"/>
      <c r="BJ12" s="179"/>
      <c r="BK12" s="18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89"/>
    </row>
    <row r="13" spans="1:166" ht="15" hidden="1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6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79"/>
      <c r="BG13" s="179"/>
      <c r="BH13" s="179"/>
      <c r="BI13" s="179"/>
      <c r="BJ13" s="179"/>
      <c r="BK13" s="18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89"/>
    </row>
    <row r="14" spans="1:166" ht="15" hidden="1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6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8"/>
      <c r="BF14" s="179"/>
      <c r="BG14" s="179"/>
      <c r="BH14" s="179"/>
      <c r="BI14" s="179"/>
      <c r="BJ14" s="179"/>
      <c r="BK14" s="18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89"/>
    </row>
    <row r="15" spans="1:166" ht="15" customHeight="1">
      <c r="A15" s="132" t="s">
        <v>309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76" t="s">
        <v>246</v>
      </c>
      <c r="AQ15" s="177"/>
      <c r="AR15" s="177"/>
      <c r="AS15" s="177"/>
      <c r="AT15" s="177"/>
      <c r="AU15" s="177"/>
      <c r="AV15" s="177" t="s">
        <v>294</v>
      </c>
      <c r="AW15" s="177"/>
      <c r="AX15" s="177"/>
      <c r="AY15" s="177"/>
      <c r="AZ15" s="177"/>
      <c r="BA15" s="177"/>
      <c r="BB15" s="177"/>
      <c r="BC15" s="177"/>
      <c r="BD15" s="177"/>
      <c r="BE15" s="178"/>
      <c r="BF15" s="179"/>
      <c r="BG15" s="179"/>
      <c r="BH15" s="179"/>
      <c r="BI15" s="179"/>
      <c r="BJ15" s="179"/>
      <c r="BK15" s="18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 t="s">
        <v>41</v>
      </c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 t="s">
        <v>41</v>
      </c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 t="s">
        <v>41</v>
      </c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 t="s">
        <v>41</v>
      </c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89"/>
    </row>
    <row r="16" spans="1:166" ht="15" customHeight="1">
      <c r="A16" s="168" t="s">
        <v>245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9"/>
      <c r="AP16" s="106"/>
      <c r="AQ16" s="107"/>
      <c r="AR16" s="107"/>
      <c r="AS16" s="107"/>
      <c r="AT16" s="107"/>
      <c r="AU16" s="108"/>
      <c r="AV16" s="112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8"/>
      <c r="BL16" s="123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5"/>
      <c r="CF16" s="123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5"/>
      <c r="CW16" s="123" t="s">
        <v>41</v>
      </c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5"/>
      <c r="DN16" s="123" t="s">
        <v>41</v>
      </c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5"/>
      <c r="EE16" s="123" t="s">
        <v>41</v>
      </c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5"/>
      <c r="ET16" s="123" t="s">
        <v>41</v>
      </c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73"/>
    </row>
    <row r="17" spans="1:166" ht="0.7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09"/>
      <c r="AQ17" s="110"/>
      <c r="AR17" s="110"/>
      <c r="AS17" s="110"/>
      <c r="AT17" s="110"/>
      <c r="AU17" s="111"/>
      <c r="AV17" s="113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1"/>
      <c r="BL17" s="126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8"/>
      <c r="CF17" s="126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8"/>
      <c r="CW17" s="126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8"/>
      <c r="DN17" s="126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8"/>
      <c r="EE17" s="126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8"/>
      <c r="ET17" s="126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74"/>
    </row>
    <row r="18" spans="1:166" ht="15" hidden="1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6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8"/>
      <c r="BF18" s="179"/>
      <c r="BG18" s="179"/>
      <c r="BH18" s="179"/>
      <c r="BI18" s="179"/>
      <c r="BJ18" s="179"/>
      <c r="BK18" s="180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91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3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90"/>
    </row>
    <row r="19" spans="1:166" ht="15" hidden="1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6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8"/>
      <c r="BF19" s="179"/>
      <c r="BG19" s="179"/>
      <c r="BH19" s="179"/>
      <c r="BI19" s="179"/>
      <c r="BJ19" s="179"/>
      <c r="BK19" s="180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91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3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90"/>
    </row>
    <row r="20" spans="1:166" ht="15.95" customHeight="1">
      <c r="A20" s="132" t="s">
        <v>247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76" t="s">
        <v>248</v>
      </c>
      <c r="AQ20" s="177"/>
      <c r="AR20" s="177"/>
      <c r="AS20" s="177"/>
      <c r="AT20" s="177"/>
      <c r="AU20" s="177"/>
      <c r="AV20" s="177" t="s">
        <v>320</v>
      </c>
      <c r="AW20" s="177"/>
      <c r="AX20" s="177"/>
      <c r="AY20" s="177"/>
      <c r="AZ20" s="177"/>
      <c r="BA20" s="177"/>
      <c r="BB20" s="177"/>
      <c r="BC20" s="177"/>
      <c r="BD20" s="177"/>
      <c r="BE20" s="178"/>
      <c r="BF20" s="179"/>
      <c r="BG20" s="179"/>
      <c r="BH20" s="179"/>
      <c r="BI20" s="179"/>
      <c r="BJ20" s="179"/>
      <c r="BK20" s="180"/>
      <c r="BL20" s="160">
        <v>6321600</v>
      </c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7" t="s">
        <v>294</v>
      </c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 t="s">
        <v>41</v>
      </c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 t="s">
        <v>41</v>
      </c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96" t="s">
        <v>41</v>
      </c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8"/>
      <c r="ET20" s="160" t="s">
        <v>41</v>
      </c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90"/>
    </row>
    <row r="21" spans="1:166" ht="15.95" customHeight="1">
      <c r="A21" s="132" t="s">
        <v>249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76" t="s">
        <v>250</v>
      </c>
      <c r="AQ21" s="177"/>
      <c r="AR21" s="177"/>
      <c r="AS21" s="177"/>
      <c r="AT21" s="177"/>
      <c r="AU21" s="177"/>
      <c r="AV21" s="177" t="s">
        <v>319</v>
      </c>
      <c r="AW21" s="177"/>
      <c r="AX21" s="177"/>
      <c r="AY21" s="177"/>
      <c r="AZ21" s="177"/>
      <c r="BA21" s="177"/>
      <c r="BB21" s="177"/>
      <c r="BC21" s="177"/>
      <c r="BD21" s="177"/>
      <c r="BE21" s="178"/>
      <c r="BF21" s="179"/>
      <c r="BG21" s="179"/>
      <c r="BH21" s="179"/>
      <c r="BI21" s="179"/>
      <c r="BJ21" s="179"/>
      <c r="BK21" s="180"/>
      <c r="BL21" s="160">
        <v>-7917200</v>
      </c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7" t="s">
        <v>294</v>
      </c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 t="s">
        <v>41</v>
      </c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 t="s">
        <v>41</v>
      </c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91" t="s">
        <v>41</v>
      </c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3"/>
      <c r="ET21" s="167" t="s">
        <v>294</v>
      </c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90"/>
    </row>
    <row r="22" spans="1:166" ht="30" customHeight="1">
      <c r="A22" s="131" t="s">
        <v>251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76"/>
      <c r="AQ22" s="177"/>
      <c r="AR22" s="177"/>
      <c r="AS22" s="177"/>
      <c r="AT22" s="177"/>
      <c r="AU22" s="177"/>
      <c r="AV22" s="177" t="s">
        <v>252</v>
      </c>
      <c r="AW22" s="177"/>
      <c r="AX22" s="177"/>
      <c r="AY22" s="177"/>
      <c r="AZ22" s="177"/>
      <c r="BA22" s="177"/>
      <c r="BB22" s="177"/>
      <c r="BC22" s="177"/>
      <c r="BD22" s="177"/>
      <c r="BE22" s="178"/>
      <c r="BF22" s="179"/>
      <c r="BG22" s="179"/>
      <c r="BH22" s="179"/>
      <c r="BI22" s="179"/>
      <c r="BJ22" s="179"/>
      <c r="BK22" s="180"/>
      <c r="BL22" s="160">
        <f>BL21</f>
        <v>-7917200</v>
      </c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7" t="s">
        <v>294</v>
      </c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 t="s">
        <v>41</v>
      </c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 t="s">
        <v>41</v>
      </c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91" t="s">
        <v>41</v>
      </c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3"/>
      <c r="ET22" s="167" t="s">
        <v>294</v>
      </c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90"/>
    </row>
    <row r="23" spans="1:166" ht="18" customHeight="1">
      <c r="A23" s="132" t="s">
        <v>253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76" t="s">
        <v>254</v>
      </c>
      <c r="AQ23" s="177"/>
      <c r="AR23" s="177"/>
      <c r="AS23" s="177"/>
      <c r="AT23" s="177"/>
      <c r="AU23" s="177"/>
      <c r="AV23" s="177" t="s">
        <v>318</v>
      </c>
      <c r="AW23" s="177"/>
      <c r="AX23" s="177"/>
      <c r="AY23" s="177"/>
      <c r="AZ23" s="177"/>
      <c r="BA23" s="177"/>
      <c r="BB23" s="177"/>
      <c r="BC23" s="177"/>
      <c r="BD23" s="177"/>
      <c r="BE23" s="178"/>
      <c r="BF23" s="179"/>
      <c r="BG23" s="179"/>
      <c r="BH23" s="179"/>
      <c r="BI23" s="179"/>
      <c r="BJ23" s="179"/>
      <c r="BK23" s="180"/>
      <c r="BL23" s="160">
        <v>15956000</v>
      </c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7" t="s">
        <v>294</v>
      </c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0" t="s">
        <v>41</v>
      </c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 t="s">
        <v>41</v>
      </c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96" t="s">
        <v>41</v>
      </c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8"/>
      <c r="ET23" s="167" t="s">
        <v>294</v>
      </c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90"/>
    </row>
    <row r="24" spans="1:166" ht="28.5" customHeight="1">
      <c r="A24" s="131" t="s">
        <v>255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76"/>
      <c r="AQ24" s="177"/>
      <c r="AR24" s="177"/>
      <c r="AS24" s="177"/>
      <c r="AT24" s="177"/>
      <c r="AU24" s="177"/>
      <c r="AV24" s="177" t="s">
        <v>256</v>
      </c>
      <c r="AW24" s="177"/>
      <c r="AX24" s="177"/>
      <c r="AY24" s="177"/>
      <c r="AZ24" s="177"/>
      <c r="BA24" s="177"/>
      <c r="BB24" s="177"/>
      <c r="BC24" s="177"/>
      <c r="BD24" s="177"/>
      <c r="BE24" s="178"/>
      <c r="BF24" s="179"/>
      <c r="BG24" s="179"/>
      <c r="BH24" s="179"/>
      <c r="BI24" s="179"/>
      <c r="BJ24" s="179"/>
      <c r="BK24" s="180"/>
      <c r="BL24" s="160">
        <f>BL23</f>
        <v>15956000</v>
      </c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7" t="s">
        <v>294</v>
      </c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0" t="s">
        <v>41</v>
      </c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 t="s">
        <v>41</v>
      </c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96" t="s">
        <v>41</v>
      </c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8"/>
      <c r="ET24" s="167" t="s">
        <v>41</v>
      </c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90"/>
    </row>
    <row r="25" spans="1:166" ht="13.5" hidden="1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76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8"/>
      <c r="BF25" s="179"/>
      <c r="BG25" s="179"/>
      <c r="BH25" s="179"/>
      <c r="BI25" s="179"/>
      <c r="BJ25" s="179"/>
      <c r="BK25" s="180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 t="s">
        <v>294</v>
      </c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0" t="s">
        <v>41</v>
      </c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94" t="s">
        <v>41</v>
      </c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96" t="s">
        <v>41</v>
      </c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8"/>
      <c r="ET25" s="167" t="s">
        <v>294</v>
      </c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90"/>
    </row>
    <row r="26" spans="1:166" ht="39.6" customHeight="1" thickBot="1">
      <c r="A26" s="131" t="s">
        <v>308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84" t="s">
        <v>257</v>
      </c>
      <c r="AQ26" s="185"/>
      <c r="AR26" s="185"/>
      <c r="AS26" s="185"/>
      <c r="AT26" s="185"/>
      <c r="AU26" s="185"/>
      <c r="AV26" s="185" t="s">
        <v>294</v>
      </c>
      <c r="AW26" s="185"/>
      <c r="AX26" s="185"/>
      <c r="AY26" s="185"/>
      <c r="AZ26" s="185"/>
      <c r="BA26" s="185"/>
      <c r="BB26" s="185"/>
      <c r="BC26" s="185"/>
      <c r="BD26" s="185"/>
      <c r="BE26" s="186"/>
      <c r="BF26" s="187"/>
      <c r="BG26" s="187"/>
      <c r="BH26" s="187"/>
      <c r="BI26" s="187"/>
      <c r="BJ26" s="187"/>
      <c r="BK26" s="188"/>
      <c r="BL26" s="129" t="s">
        <v>294</v>
      </c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30">
        <f>CF32</f>
        <v>6883652.330000001</v>
      </c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30" t="s">
        <v>41</v>
      </c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 t="s">
        <v>41</v>
      </c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>
        <f>EE32</f>
        <v>6883652.330000001</v>
      </c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29" t="s">
        <v>294</v>
      </c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95"/>
    </row>
    <row r="27" spans="1:166" ht="19.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8" t="s">
        <v>307</v>
      </c>
    </row>
    <row r="28" spans="1:166" ht="3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</row>
    <row r="29" spans="1:166" ht="11.25" customHeight="1">
      <c r="A29" s="138" t="s">
        <v>306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9"/>
      <c r="AP29" s="149" t="s">
        <v>305</v>
      </c>
      <c r="AQ29" s="138"/>
      <c r="AR29" s="138"/>
      <c r="AS29" s="138"/>
      <c r="AT29" s="138"/>
      <c r="AU29" s="139"/>
      <c r="AV29" s="149" t="s">
        <v>304</v>
      </c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9"/>
      <c r="BL29" s="149" t="s">
        <v>26</v>
      </c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9"/>
      <c r="CF29" s="151" t="s">
        <v>303</v>
      </c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3"/>
      <c r="ET29" s="149" t="s">
        <v>28</v>
      </c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</row>
    <row r="30" spans="1:166" ht="50.2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1"/>
      <c r="AP30" s="150"/>
      <c r="AQ30" s="140"/>
      <c r="AR30" s="140"/>
      <c r="AS30" s="140"/>
      <c r="AT30" s="140"/>
      <c r="AU30" s="141"/>
      <c r="AV30" s="15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1"/>
      <c r="BL30" s="15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1"/>
      <c r="CF30" s="152" t="s">
        <v>302</v>
      </c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3"/>
      <c r="CW30" s="151" t="s">
        <v>301</v>
      </c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3"/>
      <c r="DN30" s="151" t="s">
        <v>300</v>
      </c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3"/>
      <c r="EE30" s="151" t="s">
        <v>32</v>
      </c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3"/>
      <c r="ET30" s="15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</row>
    <row r="31" spans="1:166" ht="15.75" thickBot="1">
      <c r="A31" s="158">
        <v>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9"/>
      <c r="AP31" s="142">
        <v>2</v>
      </c>
      <c r="AQ31" s="143"/>
      <c r="AR31" s="143"/>
      <c r="AS31" s="143"/>
      <c r="AT31" s="143"/>
      <c r="AU31" s="155"/>
      <c r="AV31" s="142">
        <v>3</v>
      </c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55"/>
      <c r="BL31" s="142">
        <v>4</v>
      </c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55"/>
      <c r="CF31" s="142">
        <v>5</v>
      </c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55"/>
      <c r="CW31" s="142">
        <v>6</v>
      </c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55"/>
      <c r="DN31" s="142">
        <v>7</v>
      </c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55"/>
      <c r="EE31" s="142">
        <v>8</v>
      </c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55"/>
      <c r="ET31" s="142">
        <v>9</v>
      </c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</row>
    <row r="32" spans="1:166" ht="54.75" customHeight="1">
      <c r="A32" s="104" t="s">
        <v>299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221"/>
      <c r="AP32" s="222" t="s">
        <v>258</v>
      </c>
      <c r="AQ32" s="136"/>
      <c r="AR32" s="136"/>
      <c r="AS32" s="136"/>
      <c r="AT32" s="136"/>
      <c r="AU32" s="137"/>
      <c r="AV32" s="135" t="s">
        <v>294</v>
      </c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7"/>
      <c r="BL32" s="161" t="s">
        <v>294</v>
      </c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3"/>
      <c r="CF32" s="164">
        <f>CF35+CF33</f>
        <v>6883652.330000001</v>
      </c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6"/>
      <c r="CW32" s="164" t="s">
        <v>41</v>
      </c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6"/>
      <c r="DN32" s="161" t="s">
        <v>294</v>
      </c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3"/>
      <c r="EE32" s="164">
        <f>CF32</f>
        <v>6883652.330000001</v>
      </c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6"/>
      <c r="ET32" s="161" t="s">
        <v>294</v>
      </c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220"/>
    </row>
    <row r="33" spans="1:166" ht="15" customHeight="1">
      <c r="A33" s="168" t="s">
        <v>245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9"/>
      <c r="AP33" s="106" t="s">
        <v>259</v>
      </c>
      <c r="AQ33" s="107"/>
      <c r="AR33" s="107"/>
      <c r="AS33" s="107"/>
      <c r="AT33" s="107"/>
      <c r="AU33" s="108"/>
      <c r="AV33" s="112" t="s">
        <v>294</v>
      </c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14" t="s">
        <v>294</v>
      </c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6"/>
      <c r="CF33" s="123">
        <v>-8255806.5499999998</v>
      </c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5"/>
      <c r="CW33" s="123" t="s">
        <v>41</v>
      </c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  <c r="DN33" s="114" t="s">
        <v>294</v>
      </c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6"/>
      <c r="EE33" s="123">
        <f>CF33</f>
        <v>-8255806.5499999998</v>
      </c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5"/>
      <c r="ET33" s="114" t="s">
        <v>294</v>
      </c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217"/>
    </row>
    <row r="34" spans="1:166" ht="43.5" customHeight="1">
      <c r="A34" s="104" t="s">
        <v>298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9"/>
      <c r="AQ34" s="110"/>
      <c r="AR34" s="110"/>
      <c r="AS34" s="110"/>
      <c r="AT34" s="110"/>
      <c r="AU34" s="111"/>
      <c r="AV34" s="113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1"/>
      <c r="BL34" s="117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9"/>
      <c r="CF34" s="126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8"/>
      <c r="CW34" s="126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8"/>
      <c r="DN34" s="117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9"/>
      <c r="EE34" s="126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8"/>
      <c r="ET34" s="117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218"/>
    </row>
    <row r="35" spans="1:166" ht="35.25" customHeight="1" thickBot="1">
      <c r="A35" s="214" t="s">
        <v>260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6"/>
      <c r="AP35" s="184" t="s">
        <v>261</v>
      </c>
      <c r="AQ35" s="185"/>
      <c r="AR35" s="185"/>
      <c r="AS35" s="185"/>
      <c r="AT35" s="185"/>
      <c r="AU35" s="185"/>
      <c r="AV35" s="185" t="s">
        <v>294</v>
      </c>
      <c r="AW35" s="185"/>
      <c r="AX35" s="185"/>
      <c r="AY35" s="185"/>
      <c r="AZ35" s="185"/>
      <c r="BA35" s="185"/>
      <c r="BB35" s="185"/>
      <c r="BC35" s="185"/>
      <c r="BD35" s="185"/>
      <c r="BE35" s="186"/>
      <c r="BF35" s="187"/>
      <c r="BG35" s="187"/>
      <c r="BH35" s="187"/>
      <c r="BI35" s="187"/>
      <c r="BJ35" s="187"/>
      <c r="BK35" s="188"/>
      <c r="BL35" s="129" t="s">
        <v>294</v>
      </c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30">
        <v>15139458.880000001</v>
      </c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 t="s">
        <v>41</v>
      </c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29" t="s">
        <v>294</v>
      </c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30">
        <f>CF35</f>
        <v>15139458.880000001</v>
      </c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29" t="s">
        <v>294</v>
      </c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95"/>
    </row>
    <row r="36" spans="1:166" ht="36.75" customHeight="1">
      <c r="A36" s="131" t="s">
        <v>297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3" t="s">
        <v>262</v>
      </c>
      <c r="AQ36" s="134"/>
      <c r="AR36" s="134"/>
      <c r="AS36" s="134"/>
      <c r="AT36" s="134"/>
      <c r="AU36" s="134"/>
      <c r="AV36" s="134" t="s">
        <v>294</v>
      </c>
      <c r="AW36" s="134"/>
      <c r="AX36" s="134"/>
      <c r="AY36" s="134"/>
      <c r="AZ36" s="134"/>
      <c r="BA36" s="134"/>
      <c r="BB36" s="134"/>
      <c r="BC36" s="134"/>
      <c r="BD36" s="134"/>
      <c r="BE36" s="135"/>
      <c r="BF36" s="136"/>
      <c r="BG36" s="136"/>
      <c r="BH36" s="136"/>
      <c r="BI36" s="136"/>
      <c r="BJ36" s="136"/>
      <c r="BK36" s="137"/>
      <c r="BL36" s="122" t="s">
        <v>294</v>
      </c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 t="s">
        <v>294</v>
      </c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 t="s">
        <v>41</v>
      </c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 t="s">
        <v>41</v>
      </c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 t="s">
        <v>41</v>
      </c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 t="s">
        <v>294</v>
      </c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219"/>
    </row>
    <row r="37" spans="1:166">
      <c r="A37" s="171" t="s">
        <v>44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2"/>
      <c r="AP37" s="106" t="s">
        <v>263</v>
      </c>
      <c r="AQ37" s="107"/>
      <c r="AR37" s="107"/>
      <c r="AS37" s="107"/>
      <c r="AT37" s="107"/>
      <c r="AU37" s="108"/>
      <c r="AV37" s="112" t="s">
        <v>294</v>
      </c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8"/>
      <c r="BL37" s="202" t="s">
        <v>294</v>
      </c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4"/>
      <c r="CF37" s="202" t="s">
        <v>294</v>
      </c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4"/>
      <c r="CW37" s="202" t="s">
        <v>41</v>
      </c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4"/>
      <c r="DN37" s="202" t="s">
        <v>41</v>
      </c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4"/>
      <c r="EE37" s="202" t="s">
        <v>41</v>
      </c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4"/>
      <c r="ET37" s="202" t="s">
        <v>294</v>
      </c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  <c r="FJ37" s="225"/>
    </row>
    <row r="38" spans="1:166" ht="37.5" customHeight="1">
      <c r="A38" s="181" t="s">
        <v>296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2"/>
      <c r="AP38" s="109"/>
      <c r="AQ38" s="110"/>
      <c r="AR38" s="110"/>
      <c r="AS38" s="110"/>
      <c r="AT38" s="110"/>
      <c r="AU38" s="111"/>
      <c r="AV38" s="113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1"/>
      <c r="BL38" s="205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7"/>
      <c r="CF38" s="205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7"/>
      <c r="CW38" s="205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7"/>
      <c r="DN38" s="205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7"/>
      <c r="EE38" s="205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7"/>
      <c r="ET38" s="205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26"/>
    </row>
    <row r="39" spans="1:166" ht="36.75" customHeight="1">
      <c r="A39" s="210" t="s">
        <v>295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2"/>
      <c r="AP39" s="120" t="s">
        <v>264</v>
      </c>
      <c r="AQ39" s="121"/>
      <c r="AR39" s="121"/>
      <c r="AS39" s="121"/>
      <c r="AT39" s="121"/>
      <c r="AU39" s="121"/>
      <c r="AV39" s="121" t="s">
        <v>294</v>
      </c>
      <c r="AW39" s="121"/>
      <c r="AX39" s="121"/>
      <c r="AY39" s="121"/>
      <c r="AZ39" s="121"/>
      <c r="BA39" s="121"/>
      <c r="BB39" s="121"/>
      <c r="BC39" s="121"/>
      <c r="BD39" s="121"/>
      <c r="BE39" s="112"/>
      <c r="BF39" s="107"/>
      <c r="BG39" s="107"/>
      <c r="BH39" s="107"/>
      <c r="BI39" s="107"/>
      <c r="BJ39" s="107"/>
      <c r="BK39" s="108"/>
      <c r="BL39" s="102" t="s">
        <v>294</v>
      </c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 t="s">
        <v>294</v>
      </c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 t="s">
        <v>41</v>
      </c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 t="s">
        <v>41</v>
      </c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 t="s">
        <v>41</v>
      </c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 t="s">
        <v>294</v>
      </c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3"/>
    </row>
    <row r="40" spans="1:166" ht="2.1" customHeight="1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9"/>
      <c r="AP40" s="230"/>
      <c r="AQ40" s="231"/>
      <c r="AR40" s="231"/>
      <c r="AS40" s="231"/>
      <c r="AT40" s="231"/>
      <c r="AU40" s="231"/>
      <c r="AV40" s="232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199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199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1"/>
      <c r="CW40" s="199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199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199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1"/>
      <c r="ET40" s="199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24"/>
    </row>
    <row r="44" spans="1:166">
      <c r="A44" s="31" t="s">
        <v>293</v>
      </c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H44" s="206" t="s">
        <v>314</v>
      </c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CF44" s="31" t="s">
        <v>292</v>
      </c>
    </row>
    <row r="45" spans="1:166">
      <c r="N45" s="143" t="s">
        <v>289</v>
      </c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H45" s="143" t="s">
        <v>288</v>
      </c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CF45" s="31" t="s">
        <v>291</v>
      </c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S45" s="206" t="s">
        <v>317</v>
      </c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</row>
    <row r="46" spans="1:166" ht="21.95" customHeight="1">
      <c r="DC46" s="143" t="s">
        <v>289</v>
      </c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S46" s="143" t="s">
        <v>288</v>
      </c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</row>
    <row r="47" spans="1:166">
      <c r="A47" s="31" t="s">
        <v>290</v>
      </c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H47" s="206" t="s">
        <v>315</v>
      </c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</row>
    <row r="48" spans="1:166">
      <c r="R48" s="143" t="s">
        <v>289</v>
      </c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H48" s="143" t="s">
        <v>288</v>
      </c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</row>
    <row r="49" spans="1:166"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</row>
    <row r="50" spans="1:166">
      <c r="A50" s="208" t="s">
        <v>287</v>
      </c>
      <c r="B50" s="208"/>
      <c r="C50" s="110" t="s">
        <v>341</v>
      </c>
      <c r="D50" s="110"/>
      <c r="E50" s="110"/>
      <c r="F50" s="31" t="s">
        <v>287</v>
      </c>
      <c r="I50" s="206" t="s">
        <v>342</v>
      </c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8">
        <v>20</v>
      </c>
      <c r="Z50" s="208"/>
      <c r="AA50" s="208"/>
      <c r="AB50" s="208"/>
      <c r="AC50" s="209" t="s">
        <v>316</v>
      </c>
      <c r="AD50" s="209"/>
      <c r="AE50" s="209"/>
      <c r="AF50" s="31" t="s">
        <v>286</v>
      </c>
      <c r="BK50" s="42"/>
      <c r="BL50" s="42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42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42"/>
      <c r="CY50" s="42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42"/>
      <c r="DW50" s="42"/>
      <c r="DX50" s="43"/>
      <c r="DY50" s="43"/>
      <c r="DZ50" s="36"/>
      <c r="EA50" s="36"/>
      <c r="EB50" s="36"/>
      <c r="EC50" s="42"/>
      <c r="ED50" s="42"/>
      <c r="EE50" s="42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43"/>
      <c r="EW50" s="43"/>
      <c r="EX50" s="43"/>
      <c r="EY50" s="43"/>
      <c r="EZ50" s="43"/>
      <c r="FA50" s="40"/>
      <c r="FB50" s="40"/>
      <c r="FC50" s="42"/>
      <c r="FD50" s="42"/>
      <c r="FE50" s="42"/>
      <c r="FF50" s="42"/>
      <c r="FG50" s="42"/>
      <c r="FH50" s="42"/>
      <c r="FI50" s="42"/>
      <c r="FJ50" s="42"/>
    </row>
    <row r="51" spans="1:166" ht="3" customHeight="1"/>
  </sheetData>
  <mergeCells count="286">
    <mergeCell ref="A2:FJ2"/>
    <mergeCell ref="ET40:FJ40"/>
    <mergeCell ref="ET37:FJ38"/>
    <mergeCell ref="A40:AO40"/>
    <mergeCell ref="AP40:AU40"/>
    <mergeCell ref="AV40:BK40"/>
    <mergeCell ref="DN13:ED13"/>
    <mergeCell ref="EE13:ES13"/>
    <mergeCell ref="ET13:FJ13"/>
    <mergeCell ref="A19:AO19"/>
    <mergeCell ref="CF19:CV19"/>
    <mergeCell ref="CW19:DM19"/>
    <mergeCell ref="DN19:ED19"/>
    <mergeCell ref="A22:AO22"/>
    <mergeCell ref="AP22:AU22"/>
    <mergeCell ref="AV22:BK22"/>
    <mergeCell ref="BL22:CE22"/>
    <mergeCell ref="CF22:CV22"/>
    <mergeCell ref="CW22:DM22"/>
    <mergeCell ref="A20:AO20"/>
    <mergeCell ref="AP25:AU25"/>
    <mergeCell ref="AV25:BK25"/>
    <mergeCell ref="BL25:CE25"/>
    <mergeCell ref="CF25:CV25"/>
    <mergeCell ref="A29:AO30"/>
    <mergeCell ref="AP29:AU30"/>
    <mergeCell ref="AV29:BK30"/>
    <mergeCell ref="BL29:CE30"/>
    <mergeCell ref="A31:AO31"/>
    <mergeCell ref="ET33:FJ34"/>
    <mergeCell ref="EE33:ES34"/>
    <mergeCell ref="ET35:FJ35"/>
    <mergeCell ref="ET36:FJ36"/>
    <mergeCell ref="CW33:DM34"/>
    <mergeCell ref="EE31:ES31"/>
    <mergeCell ref="ET32:FJ32"/>
    <mergeCell ref="EE32:ES32"/>
    <mergeCell ref="EE36:ES36"/>
    <mergeCell ref="EE35:ES35"/>
    <mergeCell ref="BL31:CE31"/>
    <mergeCell ref="CF31:CV31"/>
    <mergeCell ref="CF30:CV30"/>
    <mergeCell ref="CW30:DM30"/>
    <mergeCell ref="A32:AO32"/>
    <mergeCell ref="ET31:FJ31"/>
    <mergeCell ref="CW31:DM31"/>
    <mergeCell ref="DN31:ED31"/>
    <mergeCell ref="AP32:AU32"/>
    <mergeCell ref="A21:AO21"/>
    <mergeCell ref="AP21:AU21"/>
    <mergeCell ref="AV21:BK21"/>
    <mergeCell ref="A17:AO17"/>
    <mergeCell ref="A18:AO18"/>
    <mergeCell ref="AP20:AU20"/>
    <mergeCell ref="AV20:BK20"/>
    <mergeCell ref="CF12:CV12"/>
    <mergeCell ref="CW12:DM12"/>
    <mergeCell ref="BL13:CE13"/>
    <mergeCell ref="AP19:AU19"/>
    <mergeCell ref="AV19:BK19"/>
    <mergeCell ref="BL19:CE19"/>
    <mergeCell ref="CW20:DM20"/>
    <mergeCell ref="A12:AO12"/>
    <mergeCell ref="AP12:AU12"/>
    <mergeCell ref="AV12:BK12"/>
    <mergeCell ref="BL12:CE12"/>
    <mergeCell ref="A13:AO13"/>
    <mergeCell ref="AP13:AU13"/>
    <mergeCell ref="AV13:BK13"/>
    <mergeCell ref="BL18:CE18"/>
    <mergeCell ref="CF15:CV15"/>
    <mergeCell ref="CW15:DM15"/>
    <mergeCell ref="AP18:AU18"/>
    <mergeCell ref="AV18:BK18"/>
    <mergeCell ref="CW7:DM8"/>
    <mergeCell ref="BL15:CE15"/>
    <mergeCell ref="CF13:CV13"/>
    <mergeCell ref="CW13:DM13"/>
    <mergeCell ref="AP7:AU8"/>
    <mergeCell ref="AV7:BK8"/>
    <mergeCell ref="R48:AE48"/>
    <mergeCell ref="AH48:BH48"/>
    <mergeCell ref="AP31:AU31"/>
    <mergeCell ref="AV31:BK31"/>
    <mergeCell ref="A35:AO35"/>
    <mergeCell ref="AP35:AU35"/>
    <mergeCell ref="AV35:BK35"/>
    <mergeCell ref="A33:AO33"/>
    <mergeCell ref="DC46:DP46"/>
    <mergeCell ref="DN33:ED34"/>
    <mergeCell ref="CF40:CV40"/>
    <mergeCell ref="CW40:DM40"/>
    <mergeCell ref="CF37:CV38"/>
    <mergeCell ref="CW37:DM38"/>
    <mergeCell ref="DN37:ED38"/>
    <mergeCell ref="BL20:CE20"/>
    <mergeCell ref="EE40:ES40"/>
    <mergeCell ref="EE37:ES38"/>
    <mergeCell ref="DN40:ED40"/>
    <mergeCell ref="DS46:ES46"/>
    <mergeCell ref="N44:AE44"/>
    <mergeCell ref="AH44:BH44"/>
    <mergeCell ref="A50:B50"/>
    <mergeCell ref="C50:E50"/>
    <mergeCell ref="I50:X50"/>
    <mergeCell ref="Y50:AB50"/>
    <mergeCell ref="AC50:AE50"/>
    <mergeCell ref="R47:AE47"/>
    <mergeCell ref="N45:AE45"/>
    <mergeCell ref="AH45:BH45"/>
    <mergeCell ref="DC45:DP45"/>
    <mergeCell ref="DS45:ES45"/>
    <mergeCell ref="A37:AO37"/>
    <mergeCell ref="AP37:AU38"/>
    <mergeCell ref="AV37:BK38"/>
    <mergeCell ref="BL37:CE38"/>
    <mergeCell ref="A38:AO38"/>
    <mergeCell ref="BL40:CE40"/>
    <mergeCell ref="A39:AO39"/>
    <mergeCell ref="AH47:BH47"/>
    <mergeCell ref="ET18:FJ18"/>
    <mergeCell ref="ET26:FJ26"/>
    <mergeCell ref="ET21:FJ21"/>
    <mergeCell ref="ET23:FJ23"/>
    <mergeCell ref="ET20:FJ20"/>
    <mergeCell ref="ET22:FJ22"/>
    <mergeCell ref="ET25:FJ25"/>
    <mergeCell ref="EE18:ES18"/>
    <mergeCell ref="EE20:ES20"/>
    <mergeCell ref="EE24:ES24"/>
    <mergeCell ref="EE23:ES23"/>
    <mergeCell ref="EE26:ES26"/>
    <mergeCell ref="EE25:ES25"/>
    <mergeCell ref="CW26:DM26"/>
    <mergeCell ref="CF21:CV21"/>
    <mergeCell ref="ET29:FJ30"/>
    <mergeCell ref="ET24:FJ24"/>
    <mergeCell ref="EE19:ES19"/>
    <mergeCell ref="ET19:FJ19"/>
    <mergeCell ref="EE22:ES22"/>
    <mergeCell ref="DN21:ED21"/>
    <mergeCell ref="EE21:ES21"/>
    <mergeCell ref="DN20:ED20"/>
    <mergeCell ref="CF29:ES29"/>
    <mergeCell ref="CW25:DM25"/>
    <mergeCell ref="DN25:ED25"/>
    <mergeCell ref="DN30:ED30"/>
    <mergeCell ref="EE30:ES30"/>
    <mergeCell ref="DN22:ED22"/>
    <mergeCell ref="CF23:CV23"/>
    <mergeCell ref="CW23:DM23"/>
    <mergeCell ref="DN23:ED23"/>
    <mergeCell ref="CF20:CV20"/>
    <mergeCell ref="ET15:FJ15"/>
    <mergeCell ref="A16:AO16"/>
    <mergeCell ref="AP16:AU17"/>
    <mergeCell ref="AV16:BK17"/>
    <mergeCell ref="BL16:CE17"/>
    <mergeCell ref="CF16:CV17"/>
    <mergeCell ref="CW16:DM17"/>
    <mergeCell ref="DN16:ED17"/>
    <mergeCell ref="EE16:ES17"/>
    <mergeCell ref="ET16:FJ17"/>
    <mergeCell ref="A15:AO15"/>
    <mergeCell ref="AP15:AU15"/>
    <mergeCell ref="AV15:BK15"/>
    <mergeCell ref="ET11:FJ11"/>
    <mergeCell ref="CF14:CV14"/>
    <mergeCell ref="CW14:DM14"/>
    <mergeCell ref="DN14:ED14"/>
    <mergeCell ref="EE14:ES14"/>
    <mergeCell ref="ET14:FJ14"/>
    <mergeCell ref="EE11:ES11"/>
    <mergeCell ref="EE12:ES12"/>
    <mergeCell ref="ET12:FJ12"/>
    <mergeCell ref="DN12:ED12"/>
    <mergeCell ref="DN11:ED11"/>
    <mergeCell ref="A26:AO26"/>
    <mergeCell ref="AP26:AU26"/>
    <mergeCell ref="AV26:BK26"/>
    <mergeCell ref="AP23:AU23"/>
    <mergeCell ref="AV23:BK23"/>
    <mergeCell ref="A23:AO23"/>
    <mergeCell ref="A24:AO24"/>
    <mergeCell ref="AP24:AU24"/>
    <mergeCell ref="AV24:BK24"/>
    <mergeCell ref="A25:AO25"/>
    <mergeCell ref="A14:AO14"/>
    <mergeCell ref="AP14:AU14"/>
    <mergeCell ref="AV14:BK14"/>
    <mergeCell ref="DN7:ED8"/>
    <mergeCell ref="A8:AO8"/>
    <mergeCell ref="BL9:CE10"/>
    <mergeCell ref="CF9:CV10"/>
    <mergeCell ref="CW9:DM10"/>
    <mergeCell ref="A11:AO11"/>
    <mergeCell ref="AP11:AU11"/>
    <mergeCell ref="AV11:BK11"/>
    <mergeCell ref="BL11:CE11"/>
    <mergeCell ref="CF11:CV11"/>
    <mergeCell ref="CW11:DM11"/>
    <mergeCell ref="A10:AO10"/>
    <mergeCell ref="AP5:AU5"/>
    <mergeCell ref="A9:AO9"/>
    <mergeCell ref="AP9:AU10"/>
    <mergeCell ref="AV9:BK10"/>
    <mergeCell ref="BL7:CE8"/>
    <mergeCell ref="ET6:FJ6"/>
    <mergeCell ref="EE7:ES8"/>
    <mergeCell ref="A7:AO7"/>
    <mergeCell ref="CF6:CV6"/>
    <mergeCell ref="CW6:DM6"/>
    <mergeCell ref="CF7:CV8"/>
    <mergeCell ref="EE9:ES10"/>
    <mergeCell ref="ET9:FJ10"/>
    <mergeCell ref="ET7:FJ8"/>
    <mergeCell ref="AV32:BK32"/>
    <mergeCell ref="CW35:DM35"/>
    <mergeCell ref="DN35:ED35"/>
    <mergeCell ref="DN9:ED10"/>
    <mergeCell ref="DN15:ED15"/>
    <mergeCell ref="EE15:ES15"/>
    <mergeCell ref="BL14:CE14"/>
    <mergeCell ref="BL32:CE32"/>
    <mergeCell ref="CF32:CV32"/>
    <mergeCell ref="CW32:DM32"/>
    <mergeCell ref="DN32:ED32"/>
    <mergeCell ref="CF18:CV18"/>
    <mergeCell ref="CW18:DM18"/>
    <mergeCell ref="DN18:ED18"/>
    <mergeCell ref="DN26:ED26"/>
    <mergeCell ref="CW21:DM21"/>
    <mergeCell ref="DN24:ED24"/>
    <mergeCell ref="BL23:CE23"/>
    <mergeCell ref="BL26:CE26"/>
    <mergeCell ref="BL21:CE21"/>
    <mergeCell ref="BL24:CE24"/>
    <mergeCell ref="CF24:CV24"/>
    <mergeCell ref="CW24:DM24"/>
    <mergeCell ref="CF26:CV26"/>
    <mergeCell ref="A3:AO4"/>
    <mergeCell ref="ET5:FJ5"/>
    <mergeCell ref="A6:AO6"/>
    <mergeCell ref="AP6:AU6"/>
    <mergeCell ref="AV6:BK6"/>
    <mergeCell ref="BL6:CE6"/>
    <mergeCell ref="AV3:BK4"/>
    <mergeCell ref="BL3:CE4"/>
    <mergeCell ref="CF3:ES3"/>
    <mergeCell ref="EE4:ES4"/>
    <mergeCell ref="DN6:ED6"/>
    <mergeCell ref="EE6:ES6"/>
    <mergeCell ref="CF5:CV5"/>
    <mergeCell ref="CW5:DM5"/>
    <mergeCell ref="AV5:BK5"/>
    <mergeCell ref="BL5:CE5"/>
    <mergeCell ref="DN5:ED5"/>
    <mergeCell ref="EE5:ES5"/>
    <mergeCell ref="ET3:FJ4"/>
    <mergeCell ref="CF4:CV4"/>
    <mergeCell ref="CW4:DM4"/>
    <mergeCell ref="DN4:ED4"/>
    <mergeCell ref="AP3:AU4"/>
    <mergeCell ref="A5:AO5"/>
    <mergeCell ref="ET39:FJ39"/>
    <mergeCell ref="CF39:CV39"/>
    <mergeCell ref="CW39:DM39"/>
    <mergeCell ref="DN39:ED39"/>
    <mergeCell ref="EE39:ES39"/>
    <mergeCell ref="A34:AO34"/>
    <mergeCell ref="AP33:AU34"/>
    <mergeCell ref="AV33:BK34"/>
    <mergeCell ref="BL33:CE34"/>
    <mergeCell ref="AP39:AU39"/>
    <mergeCell ref="AV39:BK39"/>
    <mergeCell ref="BL39:CE39"/>
    <mergeCell ref="BL36:CE36"/>
    <mergeCell ref="CF36:CV36"/>
    <mergeCell ref="CW36:DM36"/>
    <mergeCell ref="DN36:ED36"/>
    <mergeCell ref="CF33:CV34"/>
    <mergeCell ref="BL35:CE35"/>
    <mergeCell ref="CF35:CV35"/>
    <mergeCell ref="A36:AO36"/>
    <mergeCell ref="AP36:AU36"/>
    <mergeCell ref="AV36:BK36"/>
  </mergeCells>
  <pageMargins left="0.39370078740157483" right="0.39370078740157483" top="0.78740157480314965" bottom="0.39370078740157483" header="0.19685039370078741" footer="0.19685039370078741"/>
  <pageSetup paperSize="9" scale="67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265</v>
      </c>
      <c r="B1" t="s">
        <v>266</v>
      </c>
    </row>
    <row r="2" spans="1:2">
      <c r="A2" t="s">
        <v>267</v>
      </c>
      <c r="B2" t="s">
        <v>268</v>
      </c>
    </row>
    <row r="3" spans="1:2">
      <c r="A3" t="s">
        <v>269</v>
      </c>
      <c r="B3" t="s">
        <v>270</v>
      </c>
    </row>
    <row r="4" spans="1:2">
      <c r="A4" t="s">
        <v>271</v>
      </c>
      <c r="B4" t="s">
        <v>243</v>
      </c>
    </row>
    <row r="5" spans="1:2">
      <c r="A5" t="s">
        <v>272</v>
      </c>
      <c r="B5" t="s">
        <v>266</v>
      </c>
    </row>
    <row r="6" spans="1:2">
      <c r="A6" t="s">
        <v>273</v>
      </c>
      <c r="B6" t="s">
        <v>33</v>
      </c>
    </row>
    <row r="7" spans="1:2">
      <c r="A7" t="s">
        <v>274</v>
      </c>
      <c r="B7" t="s">
        <v>43</v>
      </c>
    </row>
    <row r="8" spans="1:2">
      <c r="A8" t="s">
        <v>275</v>
      </c>
      <c r="B8" t="s">
        <v>8</v>
      </c>
    </row>
    <row r="9" spans="1:2">
      <c r="A9" t="s">
        <v>276</v>
      </c>
      <c r="B9" t="s">
        <v>277</v>
      </c>
    </row>
    <row r="10" spans="1:2">
      <c r="A10" t="s">
        <v>278</v>
      </c>
      <c r="B10" t="s">
        <v>279</v>
      </c>
    </row>
    <row r="11" spans="1:2">
      <c r="A11" t="s">
        <v>280</v>
      </c>
      <c r="B11" t="s">
        <v>43</v>
      </c>
    </row>
    <row r="12" spans="1:2">
      <c r="A12" t="s">
        <v>281</v>
      </c>
      <c r="B12" t="s">
        <v>282</v>
      </c>
    </row>
    <row r="13" spans="1:2">
      <c r="A13" t="s">
        <v>283</v>
      </c>
      <c r="B13" t="s">
        <v>43</v>
      </c>
    </row>
    <row r="14" spans="1:2">
      <c r="A14" t="s">
        <v>284</v>
      </c>
      <c r="B14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стр.1</vt:lpstr>
      <vt:lpstr>стр,2</vt:lpstr>
      <vt:lpstr>стр.3_4</vt:lpstr>
      <vt:lpstr>_params</vt:lpstr>
      <vt:lpstr>'стр,2'!APPT</vt:lpstr>
      <vt:lpstr>стр.1!FILE_NAME</vt:lpstr>
      <vt:lpstr>'стр,2'!FIO</vt:lpstr>
      <vt:lpstr>стр.1!FORM_CODE</vt:lpstr>
      <vt:lpstr>'стр,2'!LAST_CELL</vt:lpstr>
      <vt:lpstr>стр.1!PARAMS</vt:lpstr>
      <vt:lpstr>стр.1!PERIOD</vt:lpstr>
      <vt:lpstr>стр.1!RANGE_NAMES</vt:lpstr>
      <vt:lpstr>'стр,2'!RBEGIN_1</vt:lpstr>
      <vt:lpstr>стр.1!RBEGIN_1</vt:lpstr>
      <vt:lpstr>стр.1!REG_DATE</vt:lpstr>
      <vt:lpstr>'стр,2'!REND_1</vt:lpstr>
      <vt:lpstr>стр.1!REND_1</vt:lpstr>
      <vt:lpstr>'стр,2'!SIGN</vt:lpstr>
      <vt:lpstr>стр.1!SRC_CODE</vt:lpstr>
      <vt:lpstr>стр.1!SRC_KIND</vt:lpstr>
      <vt:lpstr>стр.1!VB_CODE</vt:lpstr>
      <vt:lpstr>стр.3_4!Область_печати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rep:2.54.0.80</dc:description>
  <cp:lastModifiedBy>Пользователь</cp:lastModifiedBy>
  <cp:lastPrinted>2024-02-26T12:46:10Z</cp:lastPrinted>
  <dcterms:created xsi:type="dcterms:W3CDTF">2022-03-12T07:47:33Z</dcterms:created>
  <dcterms:modified xsi:type="dcterms:W3CDTF">2024-02-26T12:48:04Z</dcterms:modified>
</cp:coreProperties>
</file>